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VATA\LICARI_PERSONALE\COMUNICATO ITALIANI ALL'ESTERO- STATISTICHE TODAY\statistica today 2026- ref 2024-2025\"/>
    </mc:Choice>
  </mc:AlternateContent>
  <xr:revisionPtr revIDLastSave="0" documentId="13_ncr:1_{27CD3F23-7428-4612-B421-E463DBF4D233}" xr6:coauthVersionLast="47" xr6:coauthVersionMax="47" xr10:uidLastSave="{00000000-0000-0000-0000-000000000000}"/>
  <bookViews>
    <workbookView xWindow="225" yWindow="690" windowWidth="10200" windowHeight="10170" firstSheet="9" activeTab="10" xr2:uid="{6C7C365E-C2F0-47F2-B5AD-B6057FE5FC11}"/>
  </bookViews>
  <sheets>
    <sheet name="Prospetto 1" sheetId="1" r:id="rId1"/>
    <sheet name="acquisizioni" sheetId="2" r:id="rId2"/>
    <sheet name="nascite e decessi" sheetId="3" r:id="rId3"/>
    <sheet name="Prospetto 2" sheetId="4" r:id="rId4"/>
    <sheet name="Figura 1" sheetId="10" r:id="rId5"/>
    <sheet name="trasferimenti tra stati" sheetId="6" r:id="rId6"/>
    <sheet name="Prospetto 3" sheetId="7" r:id="rId7"/>
    <sheet name="regioni AIRE" sheetId="8" r:id="rId8"/>
    <sheet name="Prospetto 4" sheetId="11" r:id="rId9"/>
    <sheet name="Prospetto 5" sheetId="12" r:id="rId10"/>
    <sheet name="Prospetto 6" sheetId="9" r:id="rId11"/>
    <sheet name="Prospetto 7" sheetId="13" r:id="rId12"/>
  </sheets>
  <externalReferences>
    <externalReference r:id="rId13"/>
    <externalReference r:id="rId14"/>
    <externalReference r:id="rId15"/>
  </externalReferences>
  <definedNames>
    <definedName name="____________tab2">'[1]1.1'!$A$4:$B$11</definedName>
    <definedName name="____________tab3">#REF!</definedName>
    <definedName name="____________TOT2">#REF!</definedName>
    <definedName name="___________tab2">'[1]1.1'!$A$4:$B$11</definedName>
    <definedName name="___________tab3">#REF!</definedName>
    <definedName name="___________TOT2">#REF!</definedName>
    <definedName name="__________tab2">'[1]1.1'!$A$4:$B$11</definedName>
    <definedName name="__________tab3">#REF!</definedName>
    <definedName name="__________TOT2">#REF!</definedName>
    <definedName name="_________tab2">'[1]1.1'!$A$4:$B$11</definedName>
    <definedName name="_________tab3">#REF!</definedName>
    <definedName name="_________TOT2">#REF!</definedName>
    <definedName name="________tab2">'[1]1.1'!$A$4:$B$11</definedName>
    <definedName name="________tab3">#REF!</definedName>
    <definedName name="________TOT2">#REF!</definedName>
    <definedName name="_______tab2">'[1]1.1'!$A$4:$B$11</definedName>
    <definedName name="_______tab3">#REF!</definedName>
    <definedName name="_______TOT2">#REF!</definedName>
    <definedName name="______tab2">'[1]1.1'!$A$4:$B$11</definedName>
    <definedName name="______tab3">#REF!</definedName>
    <definedName name="______TOT2">#REF!</definedName>
    <definedName name="_____tab2">'[1]1.1'!$A$4:$B$11</definedName>
    <definedName name="_____tab3">#REF!</definedName>
    <definedName name="_____TOT2">#REF!</definedName>
    <definedName name="____tab2">'[1]1.1'!$A$4:$B$11</definedName>
    <definedName name="____tab3">#REF!</definedName>
    <definedName name="____TOT2">#REF!</definedName>
    <definedName name="___tab2">'[1]1.1'!$A$4:$B$11</definedName>
    <definedName name="___tab3">#REF!</definedName>
    <definedName name="___TOT2">#REF!</definedName>
    <definedName name="__tab2">'[1]1.1'!$A$4:$B$11</definedName>
    <definedName name="__tab3">#REF!</definedName>
    <definedName name="__TOT2">#REF!</definedName>
    <definedName name="_tab2">'[1]1.1'!$A$4:$B$11</definedName>
    <definedName name="_tab3">#REF!</definedName>
    <definedName name="_TOT2">#REF!</definedName>
    <definedName name="cazzo">#REF!</definedName>
    <definedName name="dati1">#REF!</definedName>
    <definedName name="dddd">[2]dati1!#REF!</definedName>
    <definedName name="indicatori">#REF!</definedName>
    <definedName name="indicatori07">#REF!</definedName>
    <definedName name="indicatori08">#REF!</definedName>
    <definedName name="ita">#REF!</definedName>
    <definedName name="Matstra">'[3]Tabella 1'!$A$3:$K$27</definedName>
    <definedName name="new" hidden="1">#REF!</definedName>
    <definedName name="piram">#REF!</definedName>
    <definedName name="reg">#REF!</definedName>
    <definedName name="regioni">#REF!</definedName>
    <definedName name="stra">#REF!</definedName>
    <definedName name="ultimo">#REF!</definedName>
    <definedName name="ultimo2">[2]dati1!#REF!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2" l="1"/>
  <c r="C4" i="12"/>
  <c r="D4" i="12"/>
  <c r="E4" i="12"/>
  <c r="F4" i="12"/>
  <c r="G4" i="12"/>
  <c r="H4" i="12"/>
  <c r="I4" i="12"/>
  <c r="J4" i="12"/>
  <c r="E103" i="10"/>
  <c r="D103" i="10"/>
  <c r="G102" i="10"/>
  <c r="F102" i="10"/>
  <c r="E102" i="10"/>
  <c r="D102" i="10"/>
  <c r="G101" i="10"/>
  <c r="F101" i="10"/>
  <c r="E101" i="10"/>
  <c r="D101" i="10"/>
  <c r="G100" i="10"/>
  <c r="F100" i="10"/>
  <c r="E100" i="10"/>
  <c r="D100" i="10"/>
  <c r="G99" i="10"/>
  <c r="F99" i="10"/>
  <c r="E99" i="10"/>
  <c r="D99" i="10"/>
  <c r="G98" i="10"/>
  <c r="F98" i="10"/>
  <c r="E98" i="10"/>
  <c r="D98" i="10"/>
  <c r="G97" i="10"/>
  <c r="F97" i="10"/>
  <c r="E97" i="10"/>
  <c r="D97" i="10"/>
  <c r="G96" i="10"/>
  <c r="F96" i="10"/>
  <c r="E96" i="10"/>
  <c r="D96" i="10"/>
  <c r="G95" i="10"/>
  <c r="F95" i="10"/>
  <c r="E95" i="10"/>
  <c r="D95" i="10"/>
  <c r="G94" i="10"/>
  <c r="F94" i="10"/>
  <c r="E94" i="10"/>
  <c r="D94" i="10"/>
  <c r="G93" i="10"/>
  <c r="F93" i="10"/>
  <c r="E93" i="10"/>
  <c r="D93" i="10"/>
  <c r="G92" i="10"/>
  <c r="F92" i="10"/>
  <c r="E92" i="10"/>
  <c r="D92" i="10"/>
  <c r="G91" i="10"/>
  <c r="F91" i="10"/>
  <c r="E91" i="10"/>
  <c r="D91" i="10"/>
  <c r="G90" i="10"/>
  <c r="F90" i="10"/>
  <c r="E90" i="10"/>
  <c r="D90" i="10"/>
  <c r="G89" i="10"/>
  <c r="F89" i="10"/>
  <c r="E89" i="10"/>
  <c r="D89" i="10"/>
  <c r="G88" i="10"/>
  <c r="F88" i="10"/>
  <c r="E88" i="10"/>
  <c r="D88" i="10"/>
  <c r="G87" i="10"/>
  <c r="F87" i="10"/>
  <c r="E87" i="10"/>
  <c r="D87" i="10"/>
  <c r="G86" i="10"/>
  <c r="F86" i="10"/>
  <c r="E86" i="10"/>
  <c r="D86" i="10"/>
  <c r="G85" i="10"/>
  <c r="F85" i="10"/>
  <c r="E85" i="10"/>
  <c r="D85" i="10"/>
  <c r="G84" i="10"/>
  <c r="F84" i="10"/>
  <c r="E84" i="10"/>
  <c r="D84" i="10"/>
  <c r="G83" i="10"/>
  <c r="F83" i="10"/>
  <c r="E83" i="10"/>
  <c r="D83" i="10"/>
  <c r="G82" i="10"/>
  <c r="F82" i="10"/>
  <c r="E82" i="10"/>
  <c r="D82" i="10"/>
  <c r="G81" i="10"/>
  <c r="F81" i="10"/>
  <c r="E81" i="10"/>
  <c r="D81" i="10"/>
  <c r="G80" i="10"/>
  <c r="F80" i="10"/>
  <c r="E80" i="10"/>
  <c r="D80" i="10"/>
  <c r="G79" i="10"/>
  <c r="F79" i="10"/>
  <c r="E79" i="10"/>
  <c r="D79" i="10"/>
  <c r="G78" i="10"/>
  <c r="F78" i="10"/>
  <c r="E78" i="10"/>
  <c r="D78" i="10"/>
  <c r="G77" i="10"/>
  <c r="F77" i="10"/>
  <c r="E77" i="10"/>
  <c r="D77" i="10"/>
  <c r="G76" i="10"/>
  <c r="F76" i="10"/>
  <c r="E76" i="10"/>
  <c r="D76" i="10"/>
  <c r="G75" i="10"/>
  <c r="F75" i="10"/>
  <c r="E75" i="10"/>
  <c r="D75" i="10"/>
  <c r="G74" i="10"/>
  <c r="F74" i="10"/>
  <c r="E74" i="10"/>
  <c r="D74" i="10"/>
  <c r="G73" i="10"/>
  <c r="F73" i="10"/>
  <c r="E73" i="10"/>
  <c r="D73" i="10"/>
  <c r="G72" i="10"/>
  <c r="F72" i="10"/>
  <c r="E72" i="10"/>
  <c r="D72" i="10"/>
  <c r="G71" i="10"/>
  <c r="F71" i="10"/>
  <c r="E71" i="10"/>
  <c r="D71" i="10"/>
  <c r="G70" i="10"/>
  <c r="F70" i="10"/>
  <c r="E70" i="10"/>
  <c r="D70" i="10"/>
  <c r="G69" i="10"/>
  <c r="F69" i="10"/>
  <c r="E69" i="10"/>
  <c r="D69" i="10"/>
  <c r="G68" i="10"/>
  <c r="F68" i="10"/>
  <c r="E68" i="10"/>
  <c r="D68" i="10"/>
  <c r="G67" i="10"/>
  <c r="F67" i="10"/>
  <c r="E67" i="10"/>
  <c r="D67" i="10"/>
  <c r="G66" i="10"/>
  <c r="F66" i="10"/>
  <c r="E66" i="10"/>
  <c r="D66" i="10"/>
  <c r="G65" i="10"/>
  <c r="F65" i="10"/>
  <c r="E65" i="10"/>
  <c r="D65" i="10"/>
  <c r="G64" i="10"/>
  <c r="F64" i="10"/>
  <c r="E64" i="10"/>
  <c r="D64" i="10"/>
  <c r="G63" i="10"/>
  <c r="F63" i="10"/>
  <c r="E63" i="10"/>
  <c r="D63" i="10"/>
  <c r="G62" i="10"/>
  <c r="F62" i="10"/>
  <c r="E62" i="10"/>
  <c r="D62" i="10"/>
  <c r="G61" i="10"/>
  <c r="F61" i="10"/>
  <c r="E61" i="10"/>
  <c r="D61" i="10"/>
  <c r="G60" i="10"/>
  <c r="F60" i="10"/>
  <c r="E60" i="10"/>
  <c r="D60" i="10"/>
  <c r="G59" i="10"/>
  <c r="F59" i="10"/>
  <c r="E59" i="10"/>
  <c r="D59" i="10"/>
  <c r="G58" i="10"/>
  <c r="F58" i="10"/>
  <c r="E58" i="10"/>
  <c r="D58" i="10"/>
  <c r="G57" i="10"/>
  <c r="F57" i="10"/>
  <c r="E57" i="10"/>
  <c r="D57" i="10"/>
  <c r="G56" i="10"/>
  <c r="F56" i="10"/>
  <c r="E56" i="10"/>
  <c r="D56" i="10"/>
  <c r="G55" i="10"/>
  <c r="F55" i="10"/>
  <c r="E55" i="10"/>
  <c r="D55" i="10"/>
  <c r="G54" i="10"/>
  <c r="F54" i="10"/>
  <c r="E54" i="10"/>
  <c r="D54" i="10"/>
  <c r="G53" i="10"/>
  <c r="F53" i="10"/>
  <c r="E53" i="10"/>
  <c r="D53" i="10"/>
  <c r="G52" i="10"/>
  <c r="F52" i="10"/>
  <c r="E52" i="10"/>
  <c r="D52" i="10"/>
  <c r="G51" i="10"/>
  <c r="F51" i="10"/>
  <c r="E51" i="10"/>
  <c r="D51" i="10"/>
  <c r="G50" i="10"/>
  <c r="F50" i="10"/>
  <c r="E50" i="10"/>
  <c r="D50" i="10"/>
  <c r="G49" i="10"/>
  <c r="F49" i="10"/>
  <c r="E49" i="10"/>
  <c r="D49" i="10"/>
  <c r="G48" i="10"/>
  <c r="F48" i="10"/>
  <c r="E48" i="10"/>
  <c r="D48" i="10"/>
  <c r="G47" i="10"/>
  <c r="F47" i="10"/>
  <c r="E47" i="10"/>
  <c r="D47" i="10"/>
  <c r="G46" i="10"/>
  <c r="F46" i="10"/>
  <c r="E46" i="10"/>
  <c r="D46" i="10"/>
  <c r="G45" i="10"/>
  <c r="F45" i="10"/>
  <c r="E45" i="10"/>
  <c r="D45" i="10"/>
  <c r="G44" i="10"/>
  <c r="F44" i="10"/>
  <c r="E44" i="10"/>
  <c r="D44" i="10"/>
  <c r="G43" i="10"/>
  <c r="F43" i="10"/>
  <c r="E43" i="10"/>
  <c r="D43" i="10"/>
  <c r="G42" i="10"/>
  <c r="F42" i="10"/>
  <c r="E42" i="10"/>
  <c r="D42" i="10"/>
  <c r="G41" i="10"/>
  <c r="F41" i="10"/>
  <c r="E41" i="10"/>
  <c r="D41" i="10"/>
  <c r="G40" i="10"/>
  <c r="F40" i="10"/>
  <c r="E40" i="10"/>
  <c r="D40" i="10"/>
  <c r="G39" i="10"/>
  <c r="F39" i="10"/>
  <c r="E39" i="10"/>
  <c r="D39" i="10"/>
  <c r="G38" i="10"/>
  <c r="F38" i="10"/>
  <c r="E38" i="10"/>
  <c r="D38" i="10"/>
  <c r="G37" i="10"/>
  <c r="F37" i="10"/>
  <c r="E37" i="10"/>
  <c r="D37" i="10"/>
  <c r="G36" i="10"/>
  <c r="F36" i="10"/>
  <c r="E36" i="10"/>
  <c r="D36" i="10"/>
  <c r="G35" i="10"/>
  <c r="F35" i="10"/>
  <c r="E35" i="10"/>
  <c r="D35" i="10"/>
  <c r="G34" i="10"/>
  <c r="F34" i="10"/>
  <c r="E34" i="10"/>
  <c r="D34" i="10"/>
  <c r="G33" i="10"/>
  <c r="F33" i="10"/>
  <c r="E33" i="10"/>
  <c r="D33" i="10"/>
  <c r="G32" i="10"/>
  <c r="F32" i="10"/>
  <c r="E32" i="10"/>
  <c r="D32" i="10"/>
  <c r="G31" i="10"/>
  <c r="F31" i="10"/>
  <c r="E31" i="10"/>
  <c r="D31" i="10"/>
  <c r="G30" i="10"/>
  <c r="F30" i="10"/>
  <c r="E30" i="10"/>
  <c r="D30" i="10"/>
  <c r="G29" i="10"/>
  <c r="F29" i="10"/>
  <c r="E29" i="10"/>
  <c r="D29" i="10"/>
  <c r="G28" i="10"/>
  <c r="F28" i="10"/>
  <c r="E28" i="10"/>
  <c r="D28" i="10"/>
  <c r="G27" i="10"/>
  <c r="F27" i="10"/>
  <c r="E27" i="10"/>
  <c r="D27" i="10"/>
  <c r="G26" i="10"/>
  <c r="F26" i="10"/>
  <c r="E26" i="10"/>
  <c r="D26" i="10"/>
  <c r="G25" i="10"/>
  <c r="F25" i="10"/>
  <c r="E25" i="10"/>
  <c r="D25" i="10"/>
  <c r="G24" i="10"/>
  <c r="F24" i="10"/>
  <c r="E24" i="10"/>
  <c r="D24" i="10"/>
  <c r="G23" i="10"/>
  <c r="F23" i="10"/>
  <c r="E23" i="10"/>
  <c r="D23" i="10"/>
  <c r="G22" i="10"/>
  <c r="F22" i="10"/>
  <c r="E22" i="10"/>
  <c r="D22" i="10"/>
  <c r="G21" i="10"/>
  <c r="F21" i="10"/>
  <c r="E21" i="10"/>
  <c r="D21" i="10"/>
  <c r="G20" i="10"/>
  <c r="F20" i="10"/>
  <c r="E20" i="10"/>
  <c r="D20" i="10"/>
  <c r="G19" i="10"/>
  <c r="F19" i="10"/>
  <c r="E19" i="10"/>
  <c r="D19" i="10"/>
  <c r="G18" i="10"/>
  <c r="F18" i="10"/>
  <c r="E18" i="10"/>
  <c r="D18" i="10"/>
  <c r="G17" i="10"/>
  <c r="F17" i="10"/>
  <c r="E17" i="10"/>
  <c r="D17" i="10"/>
  <c r="G16" i="10"/>
  <c r="F16" i="10"/>
  <c r="E16" i="10"/>
  <c r="D16" i="10"/>
  <c r="G15" i="10"/>
  <c r="F15" i="10"/>
  <c r="E15" i="10"/>
  <c r="D15" i="10"/>
  <c r="G14" i="10"/>
  <c r="F14" i="10"/>
  <c r="E14" i="10"/>
  <c r="D14" i="10"/>
  <c r="G13" i="10"/>
  <c r="F13" i="10"/>
  <c r="E13" i="10"/>
  <c r="D13" i="10"/>
  <c r="G12" i="10"/>
  <c r="F12" i="10"/>
  <c r="E12" i="10"/>
  <c r="D12" i="10"/>
  <c r="G11" i="10"/>
  <c r="F11" i="10"/>
  <c r="E11" i="10"/>
  <c r="D11" i="10"/>
  <c r="G10" i="10"/>
  <c r="F10" i="10"/>
  <c r="E10" i="10"/>
  <c r="D10" i="10"/>
  <c r="G9" i="10"/>
  <c r="F9" i="10"/>
  <c r="E9" i="10"/>
  <c r="D9" i="10"/>
  <c r="G8" i="10"/>
  <c r="F8" i="10"/>
  <c r="E8" i="10"/>
  <c r="D8" i="10"/>
  <c r="G7" i="10"/>
  <c r="F7" i="10"/>
  <c r="E7" i="10"/>
  <c r="D7" i="10"/>
  <c r="G6" i="10"/>
  <c r="F6" i="10"/>
  <c r="E6" i="10"/>
  <c r="D6" i="10"/>
  <c r="G5" i="10"/>
  <c r="F5" i="10"/>
  <c r="E5" i="10"/>
  <c r="D5" i="10"/>
  <c r="G4" i="10"/>
  <c r="F4" i="10"/>
  <c r="E4" i="10"/>
  <c r="D4" i="10"/>
  <c r="G3" i="10"/>
  <c r="G103" i="10" s="1"/>
  <c r="G104" i="10" s="1"/>
  <c r="F3" i="10"/>
  <c r="F103" i="10" s="1"/>
  <c r="F104" i="10" s="1"/>
  <c r="E3" i="10"/>
  <c r="D3" i="10"/>
  <c r="S31" i="6"/>
  <c r="S32" i="6"/>
  <c r="S33" i="6"/>
  <c r="S34" i="6"/>
  <c r="S35" i="6"/>
  <c r="S36" i="6"/>
  <c r="S30" i="6"/>
  <c r="M31" i="6"/>
  <c r="M32" i="6"/>
  <c r="M33" i="6"/>
  <c r="M34" i="6"/>
  <c r="M35" i="6"/>
  <c r="M36" i="6"/>
  <c r="M30" i="6"/>
  <c r="J31" i="6"/>
  <c r="J32" i="6"/>
  <c r="J33" i="6"/>
  <c r="J34" i="6"/>
  <c r="J35" i="6"/>
  <c r="J36" i="6"/>
  <c r="J30" i="6"/>
  <c r="M17" i="6"/>
  <c r="J17" i="6"/>
  <c r="P8" i="6"/>
  <c r="P22" i="6"/>
  <c r="P23" i="6"/>
  <c r="P24" i="6"/>
  <c r="P25" i="6"/>
  <c r="P26" i="6"/>
  <c r="P27" i="6"/>
  <c r="P21" i="6"/>
  <c r="N3" i="8"/>
  <c r="O3" i="8"/>
  <c r="P3" i="8"/>
  <c r="Q3" i="8"/>
  <c r="R3" i="8"/>
  <c r="S3" i="8"/>
  <c r="T3" i="8"/>
  <c r="N4" i="8"/>
  <c r="O4" i="8"/>
  <c r="P4" i="8"/>
  <c r="Q4" i="8"/>
  <c r="R4" i="8"/>
  <c r="S4" i="8"/>
  <c r="T4" i="8"/>
  <c r="N5" i="8"/>
  <c r="O5" i="8"/>
  <c r="P5" i="8"/>
  <c r="Q5" i="8"/>
  <c r="R5" i="8"/>
  <c r="S5" i="8"/>
  <c r="T5" i="8"/>
  <c r="N6" i="8"/>
  <c r="O6" i="8"/>
  <c r="P6" i="8"/>
  <c r="Q6" i="8"/>
  <c r="R6" i="8"/>
  <c r="S6" i="8"/>
  <c r="T6" i="8"/>
  <c r="N7" i="8"/>
  <c r="O7" i="8"/>
  <c r="P7" i="8"/>
  <c r="Q7" i="8"/>
  <c r="R7" i="8"/>
  <c r="S7" i="8"/>
  <c r="T7" i="8"/>
  <c r="N8" i="8"/>
  <c r="O8" i="8"/>
  <c r="P8" i="8"/>
  <c r="Q8" i="8"/>
  <c r="R8" i="8"/>
  <c r="S8" i="8"/>
  <c r="T8" i="8"/>
  <c r="N9" i="8"/>
  <c r="O9" i="8"/>
  <c r="P9" i="8"/>
  <c r="Q9" i="8"/>
  <c r="R9" i="8"/>
  <c r="S9" i="8"/>
  <c r="T9" i="8"/>
  <c r="N10" i="8"/>
  <c r="O10" i="8"/>
  <c r="P10" i="8"/>
  <c r="Q10" i="8"/>
  <c r="R10" i="8"/>
  <c r="S10" i="8"/>
  <c r="T10" i="8"/>
  <c r="N11" i="8"/>
  <c r="O11" i="8"/>
  <c r="P11" i="8"/>
  <c r="Q11" i="8"/>
  <c r="R11" i="8"/>
  <c r="S11" i="8"/>
  <c r="T11" i="8"/>
  <c r="N12" i="8"/>
  <c r="O12" i="8"/>
  <c r="P12" i="8"/>
  <c r="Q12" i="8"/>
  <c r="R12" i="8"/>
  <c r="S12" i="8"/>
  <c r="T12" i="8"/>
  <c r="N13" i="8"/>
  <c r="O13" i="8"/>
  <c r="P13" i="8"/>
  <c r="Q13" i="8"/>
  <c r="R13" i="8"/>
  <c r="S13" i="8"/>
  <c r="T13" i="8"/>
  <c r="N14" i="8"/>
  <c r="O14" i="8"/>
  <c r="P14" i="8"/>
  <c r="Q14" i="8"/>
  <c r="R14" i="8"/>
  <c r="S14" i="8"/>
  <c r="T14" i="8"/>
  <c r="N15" i="8"/>
  <c r="O15" i="8"/>
  <c r="P15" i="8"/>
  <c r="Q15" i="8"/>
  <c r="R15" i="8"/>
  <c r="S15" i="8"/>
  <c r="T15" i="8"/>
  <c r="N16" i="8"/>
  <c r="O16" i="8"/>
  <c r="P16" i="8"/>
  <c r="Q16" i="8"/>
  <c r="R16" i="8"/>
  <c r="S16" i="8"/>
  <c r="T16" i="8"/>
  <c r="N17" i="8"/>
  <c r="O17" i="8"/>
  <c r="P17" i="8"/>
  <c r="Q17" i="8"/>
  <c r="R17" i="8"/>
  <c r="S17" i="8"/>
  <c r="T17" i="8"/>
  <c r="N18" i="8"/>
  <c r="O18" i="8"/>
  <c r="P18" i="8"/>
  <c r="Q18" i="8"/>
  <c r="R18" i="8"/>
  <c r="S18" i="8"/>
  <c r="T18" i="8"/>
  <c r="N19" i="8"/>
  <c r="O19" i="8"/>
  <c r="P19" i="8"/>
  <c r="Q19" i="8"/>
  <c r="R19" i="8"/>
  <c r="S19" i="8"/>
  <c r="T19" i="8"/>
  <c r="N20" i="8"/>
  <c r="O20" i="8"/>
  <c r="P20" i="8"/>
  <c r="Q20" i="8"/>
  <c r="R20" i="8"/>
  <c r="S20" i="8"/>
  <c r="T20" i="8"/>
  <c r="N21" i="8"/>
  <c r="O21" i="8"/>
  <c r="P21" i="8"/>
  <c r="Q21" i="8"/>
  <c r="R21" i="8"/>
  <c r="S21" i="8"/>
  <c r="T21" i="8"/>
  <c r="N22" i="8"/>
  <c r="O22" i="8"/>
  <c r="P22" i="8"/>
  <c r="Q22" i="8"/>
  <c r="R22" i="8"/>
  <c r="S22" i="8"/>
  <c r="T22" i="8"/>
  <c r="N23" i="8"/>
  <c r="O23" i="8"/>
  <c r="P23" i="8"/>
  <c r="Q23" i="8"/>
  <c r="R23" i="8"/>
  <c r="S23" i="8"/>
  <c r="T23" i="8"/>
  <c r="N24" i="8"/>
  <c r="O24" i="8"/>
  <c r="P24" i="8"/>
  <c r="Q24" i="8"/>
  <c r="R24" i="8"/>
  <c r="S24" i="8"/>
  <c r="T24" i="8"/>
  <c r="N25" i="8"/>
  <c r="O25" i="8"/>
  <c r="P25" i="8"/>
  <c r="Q25" i="8"/>
  <c r="R25" i="8"/>
  <c r="S25" i="8"/>
  <c r="T25" i="8"/>
  <c r="N26" i="8"/>
  <c r="O26" i="8"/>
  <c r="P26" i="8"/>
  <c r="Q26" i="8"/>
  <c r="R26" i="8"/>
  <c r="S26" i="8"/>
  <c r="T26" i="8"/>
  <c r="N27" i="8"/>
  <c r="O27" i="8"/>
  <c r="P27" i="8"/>
  <c r="Q27" i="8"/>
  <c r="R27" i="8"/>
  <c r="S27" i="8"/>
  <c r="T27" i="8"/>
  <c r="N28" i="8"/>
  <c r="O28" i="8"/>
  <c r="P28" i="8"/>
  <c r="Q28" i="8"/>
  <c r="R28" i="8"/>
  <c r="S28" i="8"/>
  <c r="T28" i="8"/>
  <c r="N29" i="8"/>
  <c r="O29" i="8"/>
  <c r="P29" i="8"/>
  <c r="Q29" i="8"/>
  <c r="R29" i="8"/>
  <c r="S29" i="8"/>
  <c r="T29" i="8"/>
  <c r="O2" i="8"/>
  <c r="P2" i="8"/>
  <c r="Q2" i="8"/>
  <c r="R2" i="8"/>
  <c r="S2" i="8"/>
  <c r="T2" i="8"/>
  <c r="N2" i="8"/>
  <c r="H22" i="8"/>
  <c r="I22" i="8"/>
  <c r="J22" i="8"/>
  <c r="K22" i="8"/>
  <c r="L22" i="8"/>
  <c r="M22" i="8"/>
  <c r="H23" i="8"/>
  <c r="I23" i="8"/>
  <c r="J23" i="8"/>
  <c r="K23" i="8"/>
  <c r="L23" i="8"/>
  <c r="M23" i="8"/>
  <c r="H24" i="8"/>
  <c r="I24" i="8"/>
  <c r="J24" i="8"/>
  <c r="K24" i="8"/>
  <c r="L24" i="8"/>
  <c r="M24" i="8"/>
  <c r="H25" i="8"/>
  <c r="I25" i="8"/>
  <c r="J25" i="8"/>
  <c r="K25" i="8"/>
  <c r="L25" i="8"/>
  <c r="M25" i="8"/>
  <c r="H27" i="8"/>
  <c r="I27" i="8"/>
  <c r="J27" i="8"/>
  <c r="K27" i="8"/>
  <c r="L27" i="8"/>
  <c r="M27" i="8"/>
  <c r="H28" i="8"/>
  <c r="I28" i="8"/>
  <c r="J28" i="8"/>
  <c r="K28" i="8"/>
  <c r="L28" i="8"/>
  <c r="M28" i="8"/>
  <c r="G28" i="8"/>
  <c r="G27" i="8"/>
  <c r="G26" i="8"/>
  <c r="G25" i="8"/>
  <c r="G23" i="8"/>
  <c r="G22" i="8"/>
  <c r="G24" i="8" s="1"/>
  <c r="G29" i="8" s="1"/>
  <c r="C28" i="8"/>
  <c r="C27" i="8"/>
  <c r="C26" i="8"/>
  <c r="C25" i="8"/>
  <c r="C23" i="8"/>
  <c r="B25" i="8"/>
  <c r="B27" i="8"/>
  <c r="B28" i="8"/>
  <c r="C22" i="8"/>
  <c r="B23" i="8"/>
  <c r="B22" i="8"/>
  <c r="B24" i="8" s="1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" i="8"/>
  <c r="AD7" i="8"/>
  <c r="AE7" i="8"/>
  <c r="AF7" i="8"/>
  <c r="AC7" i="8"/>
  <c r="M26" i="8" l="1"/>
  <c r="M29" i="8" s="1"/>
  <c r="L26" i="8"/>
  <c r="L29" i="8" s="1"/>
  <c r="K26" i="8"/>
  <c r="K29" i="8" s="1"/>
  <c r="J26" i="8"/>
  <c r="J29" i="8" s="1"/>
  <c r="I26" i="8"/>
  <c r="I29" i="8" s="1"/>
  <c r="H26" i="8"/>
  <c r="H29" i="8" s="1"/>
  <c r="F2" i="8"/>
  <c r="D22" i="8"/>
  <c r="F21" i="8"/>
  <c r="F20" i="8"/>
  <c r="D28" i="8"/>
  <c r="F19" i="8"/>
  <c r="F18" i="8"/>
  <c r="F17" i="8"/>
  <c r="F16" i="8"/>
  <c r="F15" i="8"/>
  <c r="F14" i="8"/>
  <c r="D27" i="8"/>
  <c r="F13" i="8"/>
  <c r="F12" i="8"/>
  <c r="F11" i="8"/>
  <c r="F10" i="8"/>
  <c r="D25" i="8"/>
  <c r="F9" i="8"/>
  <c r="F8" i="8"/>
  <c r="F7" i="8"/>
  <c r="F6" i="8"/>
  <c r="F5" i="8"/>
  <c r="D23" i="8"/>
  <c r="F4" i="8"/>
  <c r="F3" i="8"/>
  <c r="F22" i="8"/>
  <c r="C24" i="8"/>
  <c r="F23" i="8"/>
  <c r="F25" i="8"/>
  <c r="F27" i="8"/>
  <c r="F28" i="8"/>
  <c r="B26" i="8"/>
  <c r="B29" i="8" s="1"/>
  <c r="B198" i="6"/>
  <c r="K5" i="1"/>
  <c r="K6" i="1"/>
  <c r="K7" i="1"/>
  <c r="K8" i="1"/>
  <c r="K9" i="1"/>
  <c r="K10" i="1"/>
  <c r="K11" i="1"/>
  <c r="K12" i="1"/>
  <c r="K13" i="1"/>
  <c r="K15" i="1"/>
  <c r="K4" i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2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24" i="2"/>
  <c r="F24" i="2" s="1"/>
  <c r="E16" i="2"/>
  <c r="E17" i="2"/>
  <c r="E18" i="2"/>
  <c r="E19" i="2"/>
  <c r="E20" i="2"/>
  <c r="E15" i="2"/>
  <c r="D4" i="2"/>
  <c r="D5" i="2"/>
  <c r="D6" i="2"/>
  <c r="D7" i="2"/>
  <c r="D8" i="2"/>
  <c r="D9" i="2"/>
  <c r="D10" i="2"/>
  <c r="D3" i="2"/>
  <c r="C11" i="2"/>
  <c r="B11" i="2"/>
  <c r="C29" i="8" l="1"/>
  <c r="D26" i="8"/>
  <c r="D24" i="8"/>
  <c r="E11" i="2"/>
  <c r="E4" i="2"/>
  <c r="E5" i="2"/>
  <c r="E6" i="2"/>
  <c r="E7" i="2"/>
  <c r="E8" i="2"/>
  <c r="E9" i="2"/>
  <c r="E10" i="2"/>
  <c r="E3" i="2"/>
  <c r="D11" i="2"/>
  <c r="D29" i="8" l="1"/>
  <c r="E24" i="8"/>
  <c r="F24" i="8"/>
  <c r="E26" i="8"/>
  <c r="F26" i="8"/>
  <c r="F29" i="8"/>
  <c r="H17" i="1"/>
  <c r="I16" i="1"/>
  <c r="J16" i="1"/>
  <c r="H16" i="1"/>
  <c r="E29" i="8" l="1"/>
  <c r="E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3" i="8"/>
  <c r="E25" i="8"/>
  <c r="E27" i="8"/>
  <c r="E28" i="8"/>
  <c r="E22" i="8"/>
  <c r="G12" i="1"/>
  <c r="F12" i="1"/>
  <c r="E12" i="1"/>
  <c r="I12" i="1"/>
  <c r="J12" i="1"/>
  <c r="H12" i="1"/>
</calcChain>
</file>

<file path=xl/sharedStrings.xml><?xml version="1.0" encoding="utf-8"?>
<sst xmlns="http://schemas.openxmlformats.org/spreadsheetml/2006/main" count="1126" uniqueCount="402">
  <si>
    <t>Maschi</t>
  </si>
  <si>
    <t>Femmine</t>
  </si>
  <si>
    <t>TOTALE</t>
  </si>
  <si>
    <t>Popolazione al 1° gennaio</t>
  </si>
  <si>
    <t>Nascite</t>
  </si>
  <si>
    <t>Trasferiti da altro Stato estero</t>
  </si>
  <si>
    <t>Trasferiti dall'Italia (espatri)</t>
  </si>
  <si>
    <t>Acquisizioni della cittadinanza italiana</t>
  </si>
  <si>
    <t>Decessi</t>
  </si>
  <si>
    <t>Trasferiti in altro Stato estero</t>
  </si>
  <si>
    <t>Trasferiti in Italia (rimpatri)</t>
  </si>
  <si>
    <t>Saldo naturale</t>
  </si>
  <si>
    <t>Saldo migratorio</t>
  </si>
  <si>
    <t>Aggiustamento statistico (b)</t>
  </si>
  <si>
    <t>-</t>
  </si>
  <si>
    <t>Popolazione al 31 dicembre</t>
  </si>
  <si>
    <t>2025 (a)</t>
  </si>
  <si>
    <t>MF_pop_1gen</t>
  </si>
  <si>
    <t>acqui_MF</t>
  </si>
  <si>
    <t>MF_pop_31dic</t>
  </si>
  <si>
    <r>
      <t xml:space="preserve">PROSPETTO 1. </t>
    </r>
    <r>
      <rPr>
        <b/>
        <sz val="10"/>
        <color rgb="FF595959"/>
        <rFont val="Trebuchet MS"/>
        <family val="2"/>
      </rPr>
      <t>BILANCIO DELLA POPOLAZIONE ITALIANA RESIDENTE ALL’ESTERO PER SESSO</t>
    </r>
    <r>
      <rPr>
        <b/>
        <sz val="10"/>
        <color rgb="FF404040"/>
        <rFont val="Trebuchet MS"/>
        <family val="2"/>
      </rPr>
      <t xml:space="preserve">. </t>
    </r>
    <r>
      <rPr>
        <sz val="9.5"/>
        <color rgb="FF595959"/>
        <rFont val="Trebuchet MS"/>
        <family val="2"/>
      </rPr>
      <t xml:space="preserve">Anni 2024 e 2025, valori assoluti </t>
    </r>
  </si>
  <si>
    <t>Etichette di riga</t>
  </si>
  <si>
    <t>Somma di MF_pop_1gen</t>
  </si>
  <si>
    <t>Somma di MF_pop_31dic</t>
  </si>
  <si>
    <t>Africa centro meridionale</t>
  </si>
  <si>
    <t>Africa occidentale</t>
  </si>
  <si>
    <t>Africa orientale</t>
  </si>
  <si>
    <t>Africa settentrionale</t>
  </si>
  <si>
    <t>Altri paesi europei</t>
  </si>
  <si>
    <t>America centro meridionale</t>
  </si>
  <si>
    <t>America settentrionale</t>
  </si>
  <si>
    <t>Asia centro meridionale</t>
  </si>
  <si>
    <t>Asia occidentale</t>
  </si>
  <si>
    <t>Asia orientale</t>
  </si>
  <si>
    <t>Europa centro orientale</t>
  </si>
  <si>
    <t>Oceania</t>
  </si>
  <si>
    <t>Unione europea</t>
  </si>
  <si>
    <t>Totale complessivo</t>
  </si>
  <si>
    <t>var%</t>
  </si>
  <si>
    <t>Africa</t>
  </si>
  <si>
    <t>Asia</t>
  </si>
  <si>
    <t>incidenza %</t>
  </si>
  <si>
    <t>Somma di acqui_MF</t>
  </si>
  <si>
    <t>America</t>
  </si>
  <si>
    <t>Europa</t>
  </si>
  <si>
    <t>Afghanistan</t>
  </si>
  <si>
    <t>Albania</t>
  </si>
  <si>
    <t>Algeria</t>
  </si>
  <si>
    <t>Andorra</t>
  </si>
  <si>
    <t>Angola</t>
  </si>
  <si>
    <t>Antigua e Barbuda</t>
  </si>
  <si>
    <t>Arabia Saudita</t>
  </si>
  <si>
    <t>Argentina</t>
  </si>
  <si>
    <t>Armenia</t>
  </si>
  <si>
    <t>Australia</t>
  </si>
  <si>
    <t>Austria</t>
  </si>
  <si>
    <t>Azerbaigian</t>
  </si>
  <si>
    <t>Bahamas</t>
  </si>
  <si>
    <t>Bahrein</t>
  </si>
  <si>
    <t>Bangladesh</t>
  </si>
  <si>
    <t>Barbados</t>
  </si>
  <si>
    <t>Belgio</t>
  </si>
  <si>
    <t>Belize</t>
  </si>
  <si>
    <t>Benin</t>
  </si>
  <si>
    <t>Bhutan</t>
  </si>
  <si>
    <t>Bielorussia</t>
  </si>
  <si>
    <t>Bolivia</t>
  </si>
  <si>
    <t>Bosnia-Erzegovina</t>
  </si>
  <si>
    <t>Botswana</t>
  </si>
  <si>
    <t>Brasile</t>
  </si>
  <si>
    <t>Brunei Darussalam</t>
  </si>
  <si>
    <t>Bulgaria</t>
  </si>
  <si>
    <t>Burkina Faso</t>
  </si>
  <si>
    <t>Burundi</t>
  </si>
  <si>
    <t>Cambogia</t>
  </si>
  <si>
    <t>Camerun</t>
  </si>
  <si>
    <t>Canada</t>
  </si>
  <si>
    <t>Capo Verde</t>
  </si>
  <si>
    <t>Ciad</t>
  </si>
  <si>
    <t>Cile</t>
  </si>
  <si>
    <t>Cina</t>
  </si>
  <si>
    <t>Cipro</t>
  </si>
  <si>
    <t>Colombia</t>
  </si>
  <si>
    <t>Comore</t>
  </si>
  <si>
    <t>Congo</t>
  </si>
  <si>
    <t>Corea del Nord</t>
  </si>
  <si>
    <t>Corea del Sud</t>
  </si>
  <si>
    <t>Costa d'Avorio</t>
  </si>
  <si>
    <t>Costa Rica</t>
  </si>
  <si>
    <t>Croazia</t>
  </si>
  <si>
    <t>Cuba</t>
  </si>
  <si>
    <t>Danimarca</t>
  </si>
  <si>
    <t>Dominica</t>
  </si>
  <si>
    <t>Ecuador</t>
  </si>
  <si>
    <t>Egitto</t>
  </si>
  <si>
    <t>El Salvador</t>
  </si>
  <si>
    <t>Emirati Arabi Uniti</t>
  </si>
  <si>
    <t>Eritrea</t>
  </si>
  <si>
    <t>Estonia</t>
  </si>
  <si>
    <t>Eswatini</t>
  </si>
  <si>
    <t>Etiopia</t>
  </si>
  <si>
    <t>Federazione russa</t>
  </si>
  <si>
    <t>Figi</t>
  </si>
  <si>
    <t>Filippine</t>
  </si>
  <si>
    <t>Finlandia</t>
  </si>
  <si>
    <t>Francia</t>
  </si>
  <si>
    <t>Gabon</t>
  </si>
  <si>
    <t>Gambia</t>
  </si>
  <si>
    <t>Georgia</t>
  </si>
  <si>
    <t>Germania</t>
  </si>
  <si>
    <t>Ghana</t>
  </si>
  <si>
    <t>Giamaica</t>
  </si>
  <si>
    <t>Giappone</t>
  </si>
  <si>
    <t>Gibuti</t>
  </si>
  <si>
    <t>Giordania</t>
  </si>
  <si>
    <t>Grecia</t>
  </si>
  <si>
    <t>Grenada</t>
  </si>
  <si>
    <t>Guatemala</t>
  </si>
  <si>
    <t>Guinea</t>
  </si>
  <si>
    <t>Guinea equatoriale</t>
  </si>
  <si>
    <t>Guinea-Bissau</t>
  </si>
  <si>
    <t>Guyana</t>
  </si>
  <si>
    <t>Haiti</t>
  </si>
  <si>
    <t>Honduras</t>
  </si>
  <si>
    <t>India</t>
  </si>
  <si>
    <t>Indonesia</t>
  </si>
  <si>
    <t>Iran</t>
  </si>
  <si>
    <t>Iraq</t>
  </si>
  <si>
    <t>Irlanda</t>
  </si>
  <si>
    <t>Islanda</t>
  </si>
  <si>
    <t>Isole Marshall</t>
  </si>
  <si>
    <t>Isole Salomone</t>
  </si>
  <si>
    <t>Israele</t>
  </si>
  <si>
    <t>Kazakhstan</t>
  </si>
  <si>
    <t>Kenya</t>
  </si>
  <si>
    <t>Kirghizistan</t>
  </si>
  <si>
    <t>Kiribati</t>
  </si>
  <si>
    <t>Kosovo</t>
  </si>
  <si>
    <t>Kuwait</t>
  </si>
  <si>
    <t>Laos</t>
  </si>
  <si>
    <t>Lesotho</t>
  </si>
  <si>
    <t>Lettonia</t>
  </si>
  <si>
    <t>Libano</t>
  </si>
  <si>
    <t>Liberia</t>
  </si>
  <si>
    <t>Libia</t>
  </si>
  <si>
    <t>Liechtenstein</t>
  </si>
  <si>
    <t>Lituania</t>
  </si>
  <si>
    <t>Lussemburgo</t>
  </si>
  <si>
    <t>Macedonia del Nord</t>
  </si>
  <si>
    <t>Madagascar</t>
  </si>
  <si>
    <t>Malawi</t>
  </si>
  <si>
    <t>Malaysia</t>
  </si>
  <si>
    <t>Maldive</t>
  </si>
  <si>
    <t>Mali</t>
  </si>
  <si>
    <t>Malta</t>
  </si>
  <si>
    <t>Marocco</t>
  </si>
  <si>
    <t>Mauritania</t>
  </si>
  <si>
    <t>Maurizio</t>
  </si>
  <si>
    <t>Messico</t>
  </si>
  <si>
    <t>Moldova</t>
  </si>
  <si>
    <t>Monaco</t>
  </si>
  <si>
    <t>Mongolia</t>
  </si>
  <si>
    <t>Montenegro</t>
  </si>
  <si>
    <t>Mozambico</t>
  </si>
  <si>
    <t>Myanmar/Birmania</t>
  </si>
  <si>
    <t>Namibia</t>
  </si>
  <si>
    <t>Nauru</t>
  </si>
  <si>
    <t>Nepal</t>
  </si>
  <si>
    <t>Nicaragua</t>
  </si>
  <si>
    <t>Niger</t>
  </si>
  <si>
    <t>Nigeria</t>
  </si>
  <si>
    <t>Norvegia</t>
  </si>
  <si>
    <t>Nuova Zelanda</t>
  </si>
  <si>
    <t>Oman</t>
  </si>
  <si>
    <t>Paesi Bassi</t>
  </si>
  <si>
    <t>Pakistan</t>
  </si>
  <si>
    <t>Palau</t>
  </si>
  <si>
    <t>Palestina</t>
  </si>
  <si>
    <t>Panama</t>
  </si>
  <si>
    <t>Papua Nuova Guinea</t>
  </si>
  <si>
    <t>Paraguay</t>
  </si>
  <si>
    <t>Perù</t>
  </si>
  <si>
    <t>Polonia</t>
  </si>
  <si>
    <t>Portogallo</t>
  </si>
  <si>
    <t>Qatar</t>
  </si>
  <si>
    <t>Regno Unito</t>
  </si>
  <si>
    <t>Repubblica ceca</t>
  </si>
  <si>
    <t>Repubblica Centrafricana</t>
  </si>
  <si>
    <t>Repubblica Democratica del Congo</t>
  </si>
  <si>
    <t>Repubblica Dominicana</t>
  </si>
  <si>
    <t>Romania</t>
  </si>
  <si>
    <t>Ruanda</t>
  </si>
  <si>
    <t>Saint Kitts e Nevis</t>
  </si>
  <si>
    <t>Saint Vincent e Grenadine</t>
  </si>
  <si>
    <t>Samoa</t>
  </si>
  <si>
    <t>San Marino</t>
  </si>
  <si>
    <t>Santa Lucia</t>
  </si>
  <si>
    <t>Sao Tomé e Principe</t>
  </si>
  <si>
    <t>Senegal</t>
  </si>
  <si>
    <t>Serbia</t>
  </si>
  <si>
    <t>Seychelles</t>
  </si>
  <si>
    <t>Sierra Leone</t>
  </si>
  <si>
    <t>Singapore</t>
  </si>
  <si>
    <t>Siria</t>
  </si>
  <si>
    <t>Slovacchia</t>
  </si>
  <si>
    <t>Slovenia</t>
  </si>
  <si>
    <t>Somalia</t>
  </si>
  <si>
    <t>Spagna</t>
  </si>
  <si>
    <t>Sri Lanka</t>
  </si>
  <si>
    <t>Stati Federati di Micronesia</t>
  </si>
  <si>
    <t>Stati Uniti d'America</t>
  </si>
  <si>
    <t>Stato della Città del Vaticano</t>
  </si>
  <si>
    <t>Sud Sudan</t>
  </si>
  <si>
    <t>Sudafrica</t>
  </si>
  <si>
    <t>Sudan</t>
  </si>
  <si>
    <t>Suriname</t>
  </si>
  <si>
    <t>Svezia</t>
  </si>
  <si>
    <t>Svizzera</t>
  </si>
  <si>
    <t>Tagikistan</t>
  </si>
  <si>
    <t>Taiwan</t>
  </si>
  <si>
    <t>Tanzania</t>
  </si>
  <si>
    <t>Thailandia</t>
  </si>
  <si>
    <t>Timor Leste</t>
  </si>
  <si>
    <t>Togo</t>
  </si>
  <si>
    <t>Tonga</t>
  </si>
  <si>
    <t>Trinidad e Tobago</t>
  </si>
  <si>
    <t>Tunisia</t>
  </si>
  <si>
    <t>Turchia</t>
  </si>
  <si>
    <t>Turkmenistan</t>
  </si>
  <si>
    <t>Tuvalu</t>
  </si>
  <si>
    <t>Ucraina</t>
  </si>
  <si>
    <t>Uganda</t>
  </si>
  <si>
    <t>Ungheria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</si>
  <si>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</si>
  <si>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</si>
  <si>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</si>
  <si>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</si>
  <si>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</si>
  <si>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</si>
  <si>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</si>
  <si>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</si>
  <si>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totale</t>
  </si>
  <si>
    <t>tasso per mille</t>
  </si>
  <si>
    <t>incid %</t>
  </si>
  <si>
    <t>NATI</t>
  </si>
  <si>
    <t>MORTI</t>
  </si>
  <si>
    <t>%</t>
  </si>
  <si>
    <t>Tasso di natalità</t>
  </si>
  <si>
    <t>Tasso di mortalità</t>
  </si>
  <si>
    <t>di cui:</t>
  </si>
  <si>
    <t>Altri Paesi europei</t>
  </si>
  <si>
    <t>Fonte: Istat, Stime anticipatorie degli indicatori demografici e sociali.</t>
  </si>
  <si>
    <r>
      <t>(a)</t>
    </r>
    <r>
      <rPr>
        <sz val="7"/>
        <color theme="1"/>
        <rFont val="Times New Roman"/>
        <family val="1"/>
      </rPr>
      <t xml:space="preserve">       </t>
    </r>
    <r>
      <rPr>
        <sz val="7.5"/>
        <color theme="1"/>
        <rFont val="Arial"/>
        <family val="2"/>
      </rPr>
      <t xml:space="preserve">Stime provvisorie. </t>
    </r>
  </si>
  <si>
    <t>nascite</t>
  </si>
  <si>
    <t>tasso di natalità 2024</t>
  </si>
  <si>
    <t>tasso di natalità 2025</t>
  </si>
  <si>
    <t>tasso di mortalità 2024</t>
  </si>
  <si>
    <t>tasso di mortalità 2025</t>
  </si>
  <si>
    <t>morti</t>
  </si>
  <si>
    <t>Var. % 2024-2025</t>
  </si>
  <si>
    <t>Variazione % 2024-2025</t>
  </si>
  <si>
    <t>Valori assoluti</t>
  </si>
  <si>
    <r>
      <t>PROSPETTO 2.</t>
    </r>
    <r>
      <rPr>
        <sz val="10"/>
        <color rgb="FF00A2DB"/>
        <rFont val="Trebuchet MS"/>
        <family val="2"/>
      </rPr>
      <t xml:space="preserve"> </t>
    </r>
    <r>
      <rPr>
        <b/>
        <sz val="10"/>
        <color rgb="FF404040"/>
        <rFont val="Trebuchet MS"/>
        <family val="2"/>
      </rPr>
      <t xml:space="preserve">NASCITE E DECESSI DEGLI ITALIANI RESIDENTI ALL’ESTERO, PER CONTINENTE, AREA E PRINCIPALE PAESE DI RESIDENZA. </t>
    </r>
    <r>
      <rPr>
        <sz val="9.5"/>
        <color theme="1"/>
        <rFont val="Trebuchet MS"/>
        <family val="2"/>
      </rPr>
      <t xml:space="preserve">Anno 2025 (a), valori assoluti,tassi per mille residenti, composizione e variazione percentuale </t>
    </r>
  </si>
  <si>
    <t>Sud Africa</t>
  </si>
  <si>
    <t>Dominicana, Repubblica</t>
  </si>
  <si>
    <t>Ceca, Repubblica</t>
  </si>
  <si>
    <t>Russa, Federazione</t>
  </si>
  <si>
    <t>Corea, Repubblica (Corea del Sud)</t>
  </si>
  <si>
    <t>Congo, Repubblica democratica del (ex Zaire)</t>
  </si>
  <si>
    <t>Territori dell'Autonomia Palestinese</t>
  </si>
  <si>
    <t>Taiwan (ex Formosa)</t>
  </si>
  <si>
    <t>Mauritius</t>
  </si>
  <si>
    <t>Zimbabwe (ex Rhodesia)</t>
  </si>
  <si>
    <t>Congo (Repubblica del)</t>
  </si>
  <si>
    <t>Iran, Repubblica Islamica del</t>
  </si>
  <si>
    <t>Sri Lanka (ex Ceylon)</t>
  </si>
  <si>
    <t>Myanmar (ex Birmania)</t>
  </si>
  <si>
    <t>Benin (ex Dahomey)</t>
  </si>
  <si>
    <t>Marshall, Isole</t>
  </si>
  <si>
    <t>Burkina Faso (ex Alto Volta)</t>
  </si>
  <si>
    <t>Centrafricana, Repubblica</t>
  </si>
  <si>
    <t>Sud Sudan, Repubblica del</t>
  </si>
  <si>
    <t>Timor Orientale</t>
  </si>
  <si>
    <t>Corea, Repubblica Popolare Democratica (Corea del Nord)</t>
  </si>
  <si>
    <t>Saint Lucia</t>
  </si>
  <si>
    <t>São Tomé e Principe</t>
  </si>
  <si>
    <t>paese di partenza</t>
  </si>
  <si>
    <t>Altri Paesi</t>
  </si>
  <si>
    <t xml:space="preserve"> Argentina</t>
  </si>
  <si>
    <t xml:space="preserve"> Brasile</t>
  </si>
  <si>
    <t xml:space="preserve"> Venezuela</t>
  </si>
  <si>
    <t xml:space="preserve"> Regno Unito</t>
  </si>
  <si>
    <t xml:space="preserve"> Germania</t>
  </si>
  <si>
    <t xml:space="preserve"> Spagna</t>
  </si>
  <si>
    <t xml:space="preserve"> Francia</t>
  </si>
  <si>
    <t xml:space="preserve"> Svizzera</t>
  </si>
  <si>
    <t xml:space="preserve"> Paesi Bassi</t>
  </si>
  <si>
    <t>Totale</t>
  </si>
  <si>
    <t xml:space="preserve"> Stati Uniti</t>
  </si>
  <si>
    <t xml:space="preserve">Stati Uniti </t>
  </si>
  <si>
    <t xml:space="preserve">  Stati Uniti </t>
  </si>
  <si>
    <t>Paese di destinazione</t>
  </si>
  <si>
    <t>PAESE DI PROVENIENZA</t>
  </si>
  <si>
    <t>maschi</t>
  </si>
  <si>
    <t>femmine</t>
  </si>
  <si>
    <t>Nord</t>
  </si>
  <si>
    <t>Centro</t>
  </si>
  <si>
    <t>Mezzogiorno</t>
  </si>
  <si>
    <t>Italia</t>
  </si>
  <si>
    <t>(vuoto)</t>
  </si>
  <si>
    <t>PIEMONTE</t>
  </si>
  <si>
    <t>VALLE D'AOSTA</t>
  </si>
  <si>
    <t>LOMBARDIA</t>
  </si>
  <si>
    <t>TRENTINO-A.ADIGE</t>
  </si>
  <si>
    <t>VENETO</t>
  </si>
  <si>
    <t>FRIULI-V.GIULIA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</si>
  <si>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</si>
  <si>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</si>
  <si>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</si>
  <si>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</si>
  <si>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</si>
  <si>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</si>
  <si>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</si>
  <si>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</si>
  <si>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</si>
  <si>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</si>
  <si>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</si>
  <si>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</si>
  <si>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</si>
  <si>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</si>
  <si>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Nord ovest</t>
  </si>
  <si>
    <t>Nord est</t>
  </si>
  <si>
    <t xml:space="preserve">Sud </t>
  </si>
  <si>
    <t>Isole</t>
  </si>
  <si>
    <t>ITALIA</t>
  </si>
  <si>
    <t>comp%</t>
  </si>
  <si>
    <t>%F</t>
  </si>
  <si>
    <r>
      <t xml:space="preserve">PROSPETTO 3. </t>
    </r>
    <r>
      <rPr>
        <b/>
        <sz val="11"/>
        <color rgb="FF404040"/>
        <rFont val="Trebuchet MS"/>
        <family val="2"/>
      </rPr>
      <t>PRINCIPALI PAESI DI PROVENIENZA E DESTINAZIONE DEI TRASFERIMENTI TRA STATI DEGLI ITALIANI ALL'ESTERO.</t>
    </r>
    <r>
      <rPr>
        <b/>
        <sz val="11"/>
        <color rgb="FF7F7F7F"/>
        <rFont val="Trebuchet MS"/>
        <family val="2"/>
      </rPr>
      <t xml:space="preserve"> </t>
    </r>
    <r>
      <rPr>
        <sz val="9.5"/>
        <color theme="1"/>
        <rFont val="Trebuchet MS"/>
        <family val="2"/>
      </rPr>
      <t>Anno 2025 (a), valori assoluti per paese di provenienza e percentuali per paese di destinazione</t>
    </r>
  </si>
  <si>
    <t>All</t>
  </si>
  <si>
    <t xml:space="preserve">rimpatri </t>
  </si>
  <si>
    <t>espatri</t>
  </si>
  <si>
    <t>rimpatriati %</t>
  </si>
  <si>
    <t>espatriati %</t>
  </si>
  <si>
    <r>
      <t>FIGURA 1</t>
    </r>
    <r>
      <rPr>
        <sz val="8"/>
        <color theme="1"/>
        <rFont val="Trebuchet MS"/>
        <family val="2"/>
      </rPr>
      <t> </t>
    </r>
    <r>
      <rPr>
        <b/>
        <sz val="10"/>
        <color rgb="FF00A2DB"/>
        <rFont val="Trebuchet MS"/>
        <family val="2"/>
      </rPr>
      <t>.</t>
    </r>
    <r>
      <rPr>
        <sz val="10"/>
        <color rgb="FF00A2DB"/>
        <rFont val="Trebuchet MS"/>
        <family val="2"/>
      </rPr>
      <t xml:space="preserve"> </t>
    </r>
    <r>
      <rPr>
        <b/>
        <sz val="10"/>
        <color rgb="FF404040"/>
        <rFont val="Trebuchet MS"/>
        <family val="2"/>
      </rPr>
      <t xml:space="preserve">ESPATRIATI E RIMPATRIATI PER ETÀ. </t>
    </r>
    <r>
      <rPr>
        <sz val="9.5"/>
        <color theme="1"/>
        <rFont val="Trebuchet MS"/>
        <family val="2"/>
      </rPr>
      <t>Anno 2025 (a), valori percentuali</t>
    </r>
  </si>
  <si>
    <t>età media</t>
  </si>
  <si>
    <t>PAESE DI RESIDENZA</t>
  </si>
  <si>
    <t>Per 100 italiani all’estero</t>
  </si>
  <si>
    <t>Rapporto di mascolinità (%)</t>
  </si>
  <si>
    <t>Fonte: Istat, Censimento permanente della popolazione e delle abitazioni (2024), Produzione dei dati di conteggio e di flusso della popolazione italiana residente all'estero (2024), Stime anticipatorie degli indicatori demografici e sociali (2025).</t>
  </si>
  <si>
    <t>(a) Stime provvisorie.</t>
  </si>
  <si>
    <r>
      <t>PROSPETTO 4.</t>
    </r>
    <r>
      <rPr>
        <sz val="10"/>
        <color rgb="FF00A2DB"/>
        <rFont val="Trebuchet MS"/>
        <family val="2"/>
      </rPr>
      <t xml:space="preserve"> </t>
    </r>
    <r>
      <rPr>
        <b/>
        <sz val="10"/>
        <color rgb="FF404040"/>
        <rFont val="Trebuchet MS"/>
        <family val="2"/>
      </rPr>
      <t xml:space="preserve">CITTADINI ITALIANI RESIDENTI ALL'ESTERO PER CONTINENTE, AREA, PRINCIPALE PAESE DI RESIDENZA E SESSO </t>
    </r>
    <r>
      <rPr>
        <sz val="9.5"/>
        <color rgb="FF404040"/>
        <rFont val="Trebuchet MS"/>
        <family val="2"/>
      </rPr>
      <t>Al 31.12.2024 e al 31.12.2025, valori assoluti e percentuali.</t>
    </r>
  </si>
  <si>
    <r>
      <t>PROSPETTO 5.</t>
    </r>
    <r>
      <rPr>
        <sz val="10"/>
        <color rgb="FF00A2DB"/>
        <rFont val="Trebuchet MS"/>
        <family val="2"/>
      </rPr>
      <t xml:space="preserve"> </t>
    </r>
    <r>
      <rPr>
        <b/>
        <sz val="10"/>
        <color rgb="FF404040"/>
        <rFont val="Trebuchet MS"/>
        <family val="2"/>
      </rPr>
      <t xml:space="preserve">CITTADINI ITALIANI RESIDENTI ALL'ESTERO PER CONTINENTE, AREA, PRINCIPALE PAESE DI RESIDENZA, LUOGO DI NASCITA E SESSO. </t>
    </r>
    <r>
      <rPr>
        <sz val="9.5"/>
        <color rgb="FF404040"/>
        <rFont val="Trebuchet MS"/>
        <family val="2"/>
      </rPr>
      <t>Al 31.12.2024, valori assoluti</t>
    </r>
  </si>
  <si>
    <t>NATI IN ITALIA</t>
  </si>
  <si>
    <t>NATI ALL'ESTERO</t>
  </si>
  <si>
    <t xml:space="preserve">   Germania</t>
  </si>
  <si>
    <t xml:space="preserve">   Francia</t>
  </si>
  <si>
    <t xml:space="preserve">   Belgio</t>
  </si>
  <si>
    <t xml:space="preserve">   Spagna</t>
  </si>
  <si>
    <t xml:space="preserve">   Paesi Bassi</t>
  </si>
  <si>
    <t xml:space="preserve">   Austria</t>
  </si>
  <si>
    <t xml:space="preserve">   Lussemburgo</t>
  </si>
  <si>
    <t xml:space="preserve">   Irlanda</t>
  </si>
  <si>
    <t xml:space="preserve">   Svizzera</t>
  </si>
  <si>
    <t xml:space="preserve">   Regno Unito</t>
  </si>
  <si>
    <t xml:space="preserve">   Sudafrica</t>
  </si>
  <si>
    <t xml:space="preserve">   Argentina</t>
  </si>
  <si>
    <t xml:space="preserve">   Brasile</t>
  </si>
  <si>
    <t xml:space="preserve">   Uruguay</t>
  </si>
  <si>
    <t xml:space="preserve">   Venezuela</t>
  </si>
  <si>
    <t xml:space="preserve">   Cile</t>
  </si>
  <si>
    <t xml:space="preserve">   Perù</t>
  </si>
  <si>
    <t xml:space="preserve">   Stati Uniti d'America</t>
  </si>
  <si>
    <t xml:space="preserve">   Canada</t>
  </si>
  <si>
    <t xml:space="preserve">   Australia</t>
  </si>
  <si>
    <r>
      <t xml:space="preserve">PROSPETTO 6. </t>
    </r>
    <r>
      <rPr>
        <b/>
        <sz val="10"/>
        <color rgb="FF404040"/>
        <rFont val="Trebuchet MS"/>
        <family val="2"/>
      </rPr>
      <t>ITALIANI RESIDENTI ALL’ESTERO PER REGIONE AIRE DI ISCRIZIONE E AREA GEOGRAFICA DI RESIDENZA.</t>
    </r>
    <r>
      <rPr>
        <b/>
        <sz val="10"/>
        <color rgb="FF7F7F7F"/>
        <rFont val="Trebuchet MS"/>
        <family val="2"/>
      </rPr>
      <t xml:space="preserve"> </t>
    </r>
    <r>
      <rPr>
        <sz val="9.5"/>
        <color theme="1"/>
        <rFont val="Trebuchet MS"/>
        <family val="2"/>
      </rPr>
      <t>1° gennaio 2025, composizione percentuale regionale e distribuzione percentuale per area geografica di residenza.</t>
    </r>
  </si>
  <si>
    <r>
      <t>PROSPETTO 7.</t>
    </r>
    <r>
      <rPr>
        <sz val="10"/>
        <color rgb="FF00A2DB"/>
        <rFont val="Trebuchet MS"/>
        <family val="2"/>
      </rPr>
      <t xml:space="preserve"> </t>
    </r>
    <r>
      <rPr>
        <b/>
        <sz val="10"/>
        <color rgb="FF404040"/>
        <rFont val="Trebuchet MS"/>
        <family val="2"/>
      </rPr>
      <t xml:space="preserve">PENSIONATI ITALIANI RESIDENTI ALL'ESTERO PER CONTINENTE E PRINCIPALE PAESE DI RESIDENZA, LUOGO DI NASCITA E SESSO. </t>
    </r>
    <r>
      <rPr>
        <sz val="9.5"/>
        <color rgb="FF404040"/>
        <rFont val="Trebuchet MS"/>
        <family val="2"/>
      </rPr>
      <t>Al 31.12.2024, valori assoluti</t>
    </r>
  </si>
  <si>
    <t xml:space="preserve">   Portogallo</t>
  </si>
  <si>
    <t xml:space="preserve">   Croazia</t>
  </si>
  <si>
    <t xml:space="preserve">   Romania</t>
  </si>
  <si>
    <t xml:space="preserve">  Tunisia</t>
  </si>
  <si>
    <t> Regione AIRE</t>
  </si>
  <si>
    <t>Comp%</t>
  </si>
  <si>
    <t>Piemonte</t>
  </si>
  <si>
    <t>Valle d'Aosta</t>
  </si>
  <si>
    <t>Lombardia</t>
  </si>
  <si>
    <t>Trentino-A.Adige</t>
  </si>
  <si>
    <t>Veneto</t>
  </si>
  <si>
    <t>Friuli-V.Giulia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</si>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</sst>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_-* #,##0.0_-;\-* #,##0.0_-;_-* &quot;-&quot;??_-;_-@_-"/>
  </numFmts>
  <fonts count="5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B0F0"/>
      <name val="Trebuchet MS"/>
      <family val="2"/>
    </font>
    <font>
      <b/>
      <sz val="10"/>
      <color rgb="FF595959"/>
      <name val="Trebuchet MS"/>
      <family val="2"/>
    </font>
    <font>
      <b/>
      <sz val="10"/>
      <color rgb="FF404040"/>
      <name val="Trebuchet MS"/>
      <family val="2"/>
    </font>
    <font>
      <sz val="9.5"/>
      <color rgb="FF595959"/>
      <name val="Trebuchet MS"/>
      <family val="2"/>
    </font>
    <font>
      <sz val="11"/>
      <color theme="1"/>
      <name val="Calibri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b/>
      <sz val="9"/>
      <color rgb="FFFFFFFF"/>
      <name val="Arial Narrow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A2DB"/>
      <name val="Trebuchet MS"/>
      <family val="2"/>
    </font>
    <font>
      <sz val="10"/>
      <color rgb="FF00A2DB"/>
      <name val="Trebuchet MS"/>
      <family val="2"/>
    </font>
    <font>
      <sz val="9.5"/>
      <color theme="1"/>
      <name val="Trebuchet MS"/>
      <family val="2"/>
    </font>
    <font>
      <i/>
      <sz val="9"/>
      <color theme="1"/>
      <name val="Arial Narrow"/>
      <family val="2"/>
    </font>
    <font>
      <i/>
      <sz val="9"/>
      <color rgb="FF000000"/>
      <name val="Arial Narrow"/>
      <family val="2"/>
    </font>
    <font>
      <sz val="7.5"/>
      <color theme="1"/>
      <name val="Arial"/>
      <family val="2"/>
    </font>
    <font>
      <sz val="7"/>
      <color theme="1"/>
      <name val="Times New Roman"/>
      <family val="1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0"/>
      <color rgb="FF000000"/>
      <name val="Courier New"/>
      <family val="3"/>
    </font>
    <font>
      <b/>
      <sz val="10"/>
      <color rgb="FF7F7F7F"/>
      <name val="Trebuchet MS"/>
      <family val="2"/>
    </font>
    <font>
      <b/>
      <sz val="11"/>
      <color rgb="FF00A2DB"/>
      <name val="Trebuchet MS"/>
      <family val="2"/>
    </font>
    <font>
      <b/>
      <sz val="11"/>
      <color rgb="FF404040"/>
      <name val="Trebuchet MS"/>
      <family val="2"/>
    </font>
    <font>
      <b/>
      <sz val="11"/>
      <color rgb="FF7F7F7F"/>
      <name val="Trebuchet MS"/>
      <family val="2"/>
    </font>
    <font>
      <b/>
      <sz val="11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8"/>
      <color theme="1"/>
      <name val="Trebuchet MS"/>
      <family val="2"/>
    </font>
    <font>
      <sz val="10"/>
      <color theme="1"/>
      <name val="Trebuchet MS"/>
      <family val="2"/>
    </font>
    <font>
      <sz val="9.5"/>
      <color rgb="FF404040"/>
      <name val="Trebuchet MS"/>
      <family val="2"/>
    </font>
    <font>
      <b/>
      <sz val="8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8"/>
      <color rgb="FFFFFFFF"/>
      <name val="Arial Narrow"/>
      <family val="2"/>
    </font>
    <font>
      <sz val="8"/>
      <color rgb="FF000000"/>
      <name val="Arial Narrow"/>
      <family val="2"/>
    </font>
    <font>
      <b/>
      <u/>
      <sz val="10"/>
      <color rgb="FF00A2DB"/>
      <name val="Trebuchet MS"/>
      <family val="2"/>
    </font>
    <font>
      <i/>
      <sz val="8"/>
      <color rgb="FF000000"/>
      <name val="Arial Narrow"/>
      <family val="2"/>
    </font>
    <font>
      <b/>
      <sz val="10"/>
      <color rgb="FFFFFFFF"/>
      <name val="Arial Narrow"/>
      <family val="2"/>
    </font>
    <font>
      <i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A2D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8" borderId="7" applyNumberFormat="0" applyAlignment="0" applyProtection="0"/>
    <xf numFmtId="0" fontId="30" fillId="9" borderId="8" applyNumberFormat="0" applyAlignment="0" applyProtection="0"/>
    <xf numFmtId="0" fontId="31" fillId="9" borderId="7" applyNumberFormat="0" applyAlignment="0" applyProtection="0"/>
    <xf numFmtId="0" fontId="32" fillId="0" borderId="9" applyNumberFormat="0" applyFill="0" applyAlignment="0" applyProtection="0"/>
    <xf numFmtId="0" fontId="33" fillId="10" borderId="10" applyNumberFormat="0" applyAlignment="0" applyProtection="0"/>
    <xf numFmtId="0" fontId="34" fillId="0" borderId="0" applyNumberFormat="0" applyFill="0" applyBorder="0" applyAlignment="0" applyProtection="0"/>
    <xf numFmtId="0" fontId="1" fillId="11" borderId="11" applyNumberFormat="0" applyFont="0" applyAlignment="0" applyProtection="0"/>
    <xf numFmtId="0" fontId="35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3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8" fillId="7" borderId="0" applyNumberFormat="0" applyBorder="0" applyAlignment="0" applyProtection="0"/>
    <xf numFmtId="0" fontId="36" fillId="15" borderId="0" applyNumberFormat="0" applyBorder="0" applyAlignment="0" applyProtection="0"/>
    <xf numFmtId="0" fontId="36" fillId="19" borderId="0" applyNumberFormat="0" applyBorder="0" applyAlignment="0" applyProtection="0"/>
    <xf numFmtId="0" fontId="36" fillId="23" borderId="0" applyNumberFormat="0" applyBorder="0" applyAlignment="0" applyProtection="0"/>
    <xf numFmtId="0" fontId="36" fillId="27" borderId="0" applyNumberFormat="0" applyBorder="0" applyAlignment="0" applyProtection="0"/>
    <xf numFmtId="0" fontId="36" fillId="31" borderId="0" applyNumberFormat="0" applyBorder="0" applyAlignment="0" applyProtection="0"/>
    <xf numFmtId="0" fontId="36" fillId="35" borderId="0" applyNumberFormat="0" applyBorder="0" applyAlignment="0" applyProtection="0"/>
  </cellStyleXfs>
  <cellXfs count="139">
    <xf numFmtId="0" fontId="0" fillId="0" borderId="0" xfId="0"/>
    <xf numFmtId="0" fontId="8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0" fillId="0" borderId="0" xfId="0" applyNumberFormat="1"/>
    <xf numFmtId="3" fontId="10" fillId="2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2" fillId="3" borderId="3" xfId="0" applyNumberFormat="1" applyFont="1" applyFill="1" applyBorder="1" applyAlignment="1">
      <alignment horizontal="righ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164" fontId="0" fillId="0" borderId="0" xfId="0" applyNumberFormat="1"/>
    <xf numFmtId="0" fontId="14" fillId="0" borderId="0" xfId="0" applyFont="1"/>
    <xf numFmtId="164" fontId="14" fillId="0" borderId="0" xfId="0" applyNumberFormat="1" applyFont="1"/>
    <xf numFmtId="1" fontId="14" fillId="0" borderId="0" xfId="0" applyNumberFormat="1" applyFont="1"/>
    <xf numFmtId="0" fontId="15" fillId="0" borderId="0" xfId="0" applyFont="1"/>
    <xf numFmtId="1" fontId="15" fillId="0" borderId="0" xfId="0" applyNumberFormat="1" applyFont="1"/>
    <xf numFmtId="164" fontId="15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8" fillId="0" borderId="1" xfId="0" applyFont="1" applyBorder="1" applyAlignment="1">
      <alignment horizontal="right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19" fillId="0" borderId="3" xfId="0" applyFont="1" applyBorder="1" applyAlignment="1">
      <alignment vertical="center"/>
    </xf>
    <xf numFmtId="0" fontId="19" fillId="0" borderId="3" xfId="0" applyFont="1" applyBorder="1" applyAlignment="1">
      <alignment horizontal="right" vertical="center" wrapText="1"/>
    </xf>
    <xf numFmtId="3" fontId="20" fillId="2" borderId="3" xfId="0" applyNumberFormat="1" applyFont="1" applyFill="1" applyBorder="1" applyAlignment="1">
      <alignment horizontal="right" vertical="center" wrapText="1"/>
    </xf>
    <xf numFmtId="0" fontId="20" fillId="2" borderId="3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5" fontId="10" fillId="2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12" fillId="3" borderId="3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right" vertical="center" wrapText="1"/>
    </xf>
    <xf numFmtId="164" fontId="20" fillId="2" borderId="3" xfId="0" applyNumberFormat="1" applyFont="1" applyFill="1" applyBorder="1" applyAlignment="1">
      <alignment horizontal="right" vertical="center" wrapText="1"/>
    </xf>
    <xf numFmtId="166" fontId="8" fillId="0" borderId="3" xfId="1" applyNumberFormat="1" applyFont="1" applyBorder="1" applyAlignment="1">
      <alignment horizontal="right" vertical="center" wrapText="1"/>
    </xf>
    <xf numFmtId="166" fontId="20" fillId="2" borderId="3" xfId="1" applyNumberFormat="1" applyFont="1" applyFill="1" applyBorder="1" applyAlignment="1">
      <alignment horizontal="right" vertical="center" wrapText="1"/>
    </xf>
    <xf numFmtId="0" fontId="37" fillId="0" borderId="0" xfId="0" applyFont="1"/>
    <xf numFmtId="167" fontId="2" fillId="0" borderId="0" xfId="1" applyNumberFormat="1" applyFont="1"/>
    <xf numFmtId="167" fontId="0" fillId="0" borderId="0" xfId="1" applyNumberFormat="1" applyFont="1"/>
    <xf numFmtId="167" fontId="37" fillId="0" borderId="0" xfId="1" applyNumberFormat="1" applyFont="1"/>
    <xf numFmtId="166" fontId="2" fillId="0" borderId="0" xfId="1" applyNumberFormat="1" applyFont="1"/>
    <xf numFmtId="166" fontId="0" fillId="0" borderId="0" xfId="1" applyNumberFormat="1" applyFont="1"/>
    <xf numFmtId="166" fontId="37" fillId="0" borderId="0" xfId="1" applyNumberFormat="1" applyFont="1"/>
    <xf numFmtId="167" fontId="0" fillId="0" borderId="0" xfId="0" applyNumberFormat="1"/>
    <xf numFmtId="167" fontId="37" fillId="0" borderId="0" xfId="0" applyNumberFormat="1" applyFont="1"/>
    <xf numFmtId="167" fontId="2" fillId="0" borderId="0" xfId="0" applyNumberFormat="1" applyFont="1"/>
    <xf numFmtId="167" fontId="1" fillId="0" borderId="0" xfId="1" applyNumberFormat="1" applyFont="1"/>
    <xf numFmtId="0" fontId="0" fillId="0" borderId="3" xfId="0" applyBorder="1"/>
    <xf numFmtId="0" fontId="9" fillId="0" borderId="3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64" fontId="10" fillId="2" borderId="3" xfId="0" applyNumberFormat="1" applyFont="1" applyFill="1" applyBorder="1" applyAlignment="1">
      <alignment horizontal="right" vertical="center"/>
    </xf>
    <xf numFmtId="166" fontId="9" fillId="2" borderId="3" xfId="1" applyNumberFormat="1" applyFont="1" applyFill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41" fillId="0" borderId="0" xfId="0" applyFont="1"/>
    <xf numFmtId="1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34" fillId="0" borderId="0" xfId="0" applyFont="1"/>
    <xf numFmtId="0" fontId="44" fillId="0" borderId="0" xfId="0" applyFont="1"/>
    <xf numFmtId="166" fontId="44" fillId="0" borderId="0" xfId="1" applyNumberFormat="1" applyFont="1"/>
    <xf numFmtId="166" fontId="34" fillId="0" borderId="0" xfId="1" applyNumberFormat="1" applyFont="1"/>
    <xf numFmtId="0" fontId="45" fillId="0" borderId="0" xfId="0" applyFont="1"/>
    <xf numFmtId="166" fontId="45" fillId="0" borderId="0" xfId="1" applyNumberFormat="1" applyFont="1"/>
    <xf numFmtId="167" fontId="34" fillId="0" borderId="0" xfId="1" applyNumberFormat="1" applyFont="1"/>
    <xf numFmtId="0" fontId="16" fillId="0" borderId="0" xfId="0" applyFont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9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51" fillId="4" borderId="3" xfId="0" applyFont="1" applyFill="1" applyBorder="1" applyAlignment="1">
      <alignment vertical="center"/>
    </xf>
    <xf numFmtId="3" fontId="51" fillId="4" borderId="3" xfId="0" applyNumberFormat="1" applyFont="1" applyFill="1" applyBorder="1" applyAlignment="1">
      <alignment horizontal="right" vertical="center"/>
    </xf>
    <xf numFmtId="0" fontId="51" fillId="4" borderId="3" xfId="0" applyFont="1" applyFill="1" applyBorder="1" applyAlignment="1">
      <alignment horizontal="right" vertical="center"/>
    </xf>
    <xf numFmtId="0" fontId="51" fillId="4" borderId="3" xfId="0" applyFont="1" applyFill="1" applyBorder="1" applyAlignment="1">
      <alignment horizontal="right" vertical="center" wrapText="1"/>
    </xf>
    <xf numFmtId="0" fontId="52" fillId="0" borderId="3" xfId="0" applyFont="1" applyBorder="1" applyAlignment="1">
      <alignment vertical="center"/>
    </xf>
    <xf numFmtId="3" fontId="52" fillId="2" borderId="3" xfId="0" applyNumberFormat="1" applyFont="1" applyFill="1" applyBorder="1" applyAlignment="1">
      <alignment horizontal="right" vertical="center"/>
    </xf>
    <xf numFmtId="3" fontId="52" fillId="0" borderId="3" xfId="0" applyNumberFormat="1" applyFont="1" applyBorder="1" applyAlignment="1">
      <alignment horizontal="right" vertical="center"/>
    </xf>
    <xf numFmtId="0" fontId="52" fillId="0" borderId="3" xfId="0" applyFont="1" applyBorder="1" applyAlignment="1">
      <alignment horizontal="right" vertical="center"/>
    </xf>
    <xf numFmtId="0" fontId="52" fillId="0" borderId="3" xfId="0" applyFont="1" applyBorder="1" applyAlignment="1">
      <alignment horizontal="left" vertical="center" indent="1"/>
    </xf>
    <xf numFmtId="0" fontId="21" fillId="0" borderId="0" xfId="0" applyFont="1" applyAlignment="1">
      <alignment horizontal="left" vertical="center" indent="6"/>
    </xf>
    <xf numFmtId="0" fontId="53" fillId="0" borderId="0" xfId="0" applyFont="1" applyAlignment="1">
      <alignment vertical="center"/>
    </xf>
    <xf numFmtId="0" fontId="49" fillId="0" borderId="3" xfId="0" applyFont="1" applyBorder="1" applyAlignment="1">
      <alignment horizontal="right" vertical="center"/>
    </xf>
    <xf numFmtId="0" fontId="49" fillId="0" borderId="3" xfId="0" applyFont="1" applyBorder="1" applyAlignment="1">
      <alignment horizontal="right" vertical="center" wrapText="1"/>
    </xf>
    <xf numFmtId="3" fontId="52" fillId="38" borderId="3" xfId="0" applyNumberFormat="1" applyFont="1" applyFill="1" applyBorder="1" applyAlignment="1">
      <alignment horizontal="right" vertical="center"/>
    </xf>
    <xf numFmtId="0" fontId="54" fillId="0" borderId="3" xfId="0" applyFont="1" applyBorder="1" applyAlignment="1">
      <alignment vertical="center"/>
    </xf>
    <xf numFmtId="3" fontId="54" fillId="2" borderId="3" xfId="0" applyNumberFormat="1" applyFont="1" applyFill="1" applyBorder="1" applyAlignment="1">
      <alignment horizontal="right" vertical="center"/>
    </xf>
    <xf numFmtId="3" fontId="54" fillId="0" borderId="3" xfId="0" applyNumberFormat="1" applyFont="1" applyBorder="1" applyAlignment="1">
      <alignment horizontal="right" vertical="center"/>
    </xf>
    <xf numFmtId="3" fontId="54" fillId="38" borderId="3" xfId="0" applyNumberFormat="1" applyFont="1" applyFill="1" applyBorder="1" applyAlignment="1">
      <alignment horizontal="right" vertical="center"/>
    </xf>
    <xf numFmtId="0" fontId="54" fillId="0" borderId="3" xfId="0" applyFont="1" applyBorder="1" applyAlignment="1">
      <alignment horizontal="right" vertical="center"/>
    </xf>
    <xf numFmtId="0" fontId="55" fillId="4" borderId="3" xfId="0" applyFont="1" applyFill="1" applyBorder="1" applyAlignment="1">
      <alignment vertical="center"/>
    </xf>
    <xf numFmtId="3" fontId="55" fillId="4" borderId="3" xfId="0" applyNumberFormat="1" applyFont="1" applyFill="1" applyBorder="1" applyAlignment="1">
      <alignment horizontal="right" vertical="center"/>
    </xf>
    <xf numFmtId="0" fontId="56" fillId="0" borderId="3" xfId="0" applyFont="1" applyBorder="1" applyAlignment="1">
      <alignment vertical="center"/>
    </xf>
    <xf numFmtId="3" fontId="56" fillId="2" borderId="3" xfId="0" applyNumberFormat="1" applyFont="1" applyFill="1" applyBorder="1" applyAlignment="1">
      <alignment horizontal="right" vertical="center"/>
    </xf>
    <xf numFmtId="3" fontId="56" fillId="0" borderId="3" xfId="0" applyNumberFormat="1" applyFont="1" applyBorder="1" applyAlignment="1">
      <alignment horizontal="right" vertical="center"/>
    </xf>
    <xf numFmtId="0" fontId="56" fillId="38" borderId="3" xfId="0" applyFont="1" applyFill="1" applyBorder="1" applyAlignment="1">
      <alignment horizontal="right" vertical="center"/>
    </xf>
    <xf numFmtId="3" fontId="56" fillId="38" borderId="3" xfId="0" applyNumberFormat="1" applyFont="1" applyFill="1" applyBorder="1" applyAlignment="1">
      <alignment horizontal="right" vertical="center"/>
    </xf>
    <xf numFmtId="0" fontId="56" fillId="0" borderId="3" xfId="0" applyFont="1" applyBorder="1" applyAlignment="1">
      <alignment horizontal="right" vertical="center"/>
    </xf>
    <xf numFmtId="0" fontId="56" fillId="2" borderId="3" xfId="0" applyFont="1" applyFill="1" applyBorder="1" applyAlignment="1">
      <alignment horizontal="right" vertical="center"/>
    </xf>
    <xf numFmtId="0" fontId="55" fillId="4" borderId="3" xfId="0" applyFont="1" applyFill="1" applyBorder="1" applyAlignment="1">
      <alignment horizontal="right" vertical="center"/>
    </xf>
    <xf numFmtId="0" fontId="57" fillId="0" borderId="3" xfId="0" applyFont="1" applyBorder="1" applyAlignment="1">
      <alignment vertical="center"/>
    </xf>
    <xf numFmtId="0" fontId="9" fillId="38" borderId="1" xfId="0" applyFont="1" applyFill="1" applyBorder="1" applyAlignment="1">
      <alignment vertical="center"/>
    </xf>
    <xf numFmtId="0" fontId="9" fillId="38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64" fontId="51" fillId="4" borderId="3" xfId="0" applyNumberFormat="1" applyFont="1" applyFill="1" applyBorder="1" applyAlignment="1">
      <alignment horizontal="right" vertical="center"/>
    </xf>
    <xf numFmtId="164" fontId="51" fillId="4" borderId="3" xfId="0" applyNumberFormat="1" applyFont="1" applyFill="1" applyBorder="1" applyAlignment="1">
      <alignment horizontal="right" vertical="center" wrapText="1"/>
    </xf>
    <xf numFmtId="164" fontId="52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36" borderId="1" xfId="0" applyFont="1" applyFill="1" applyBorder="1" applyAlignment="1">
      <alignment horizontal="center" vertical="center"/>
    </xf>
    <xf numFmtId="0" fontId="49" fillId="0" borderId="2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49" fillId="2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49" fillId="0" borderId="2" xfId="0" applyFont="1" applyBorder="1" applyAlignment="1">
      <alignment vertical="center"/>
    </xf>
    <xf numFmtId="0" fontId="49" fillId="0" borderId="3" xfId="0" applyFont="1" applyBorder="1" applyAlignment="1">
      <alignment vertical="center"/>
    </xf>
    <xf numFmtId="0" fontId="51" fillId="37" borderId="1" xfId="0" applyFont="1" applyFill="1" applyBorder="1" applyAlignment="1">
      <alignment horizontal="center" vertical="center"/>
    </xf>
  </cellXfs>
  <cellStyles count="43">
    <cellStyle name="20% - Colore 1" xfId="19" builtinId="30" customBuiltin="1"/>
    <cellStyle name="20% - Colore 2" xfId="22" builtinId="34" customBuiltin="1"/>
    <cellStyle name="20% - Colore 3" xfId="25" builtinId="38" customBuiltin="1"/>
    <cellStyle name="20% - Colore 4" xfId="28" builtinId="42" customBuiltin="1"/>
    <cellStyle name="20% - Colore 5" xfId="31" builtinId="46" customBuiltin="1"/>
    <cellStyle name="20% - Colore 6" xfId="34" builtinId="50" customBuiltin="1"/>
    <cellStyle name="40% - Colore 1" xfId="20" builtinId="31" customBuiltin="1"/>
    <cellStyle name="40% - Colore 2" xfId="23" builtinId="35" customBuiltin="1"/>
    <cellStyle name="40% - Colore 3" xfId="26" builtinId="39" customBuiltin="1"/>
    <cellStyle name="40% - Colore 4" xfId="29" builtinId="43" customBuiltin="1"/>
    <cellStyle name="40% - Colore 5" xfId="32" builtinId="47" customBuiltin="1"/>
    <cellStyle name="40% - Colore 6" xfId="35" builtinId="51" customBuiltin="1"/>
    <cellStyle name="60% - Colore 1 2" xfId="37" xr:uid="{3CDD865C-1C53-40BF-A6C0-3202D14FA53E}"/>
    <cellStyle name="60% - Colore 2 2" xfId="38" xr:uid="{753F1165-DC6D-4C6C-9988-70C50DC6D4A0}"/>
    <cellStyle name="60% - Colore 3 2" xfId="39" xr:uid="{A8F9DF01-B8A4-45C5-9359-D6B946D699DB}"/>
    <cellStyle name="60% - Colore 4 2" xfId="40" xr:uid="{603F6AC3-C326-4E53-9A28-B396B84201C5}"/>
    <cellStyle name="60% - Colore 5 2" xfId="41" xr:uid="{2BCD4272-E0E4-424F-9144-7557D05924E6}"/>
    <cellStyle name="60% - Colore 6 2" xfId="42" xr:uid="{DCDEEF0F-2D3A-41A4-B892-673F20DE0E1B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1" builtinId="33" customBuiltin="1"/>
    <cellStyle name="Colore 3" xfId="24" builtinId="37" customBuiltin="1"/>
    <cellStyle name="Colore 4" xfId="27" builtinId="41" customBuiltin="1"/>
    <cellStyle name="Colore 5" xfId="30" builtinId="45" customBuiltin="1"/>
    <cellStyle name="Colore 6" xfId="33" builtinId="49" customBuiltin="1"/>
    <cellStyle name="Input" xfId="9" builtinId="20" customBuiltin="1"/>
    <cellStyle name="Migliaia" xfId="1" builtinId="3"/>
    <cellStyle name="Neutrale 2" xfId="36" xr:uid="{E94DED49-8341-432B-8CEE-24E05B13769A}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7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1'!$D$2</c:f>
              <c:strCache>
                <c:ptCount val="1"/>
                <c:pt idx="0">
                  <c:v>rimpatriati %</c:v>
                </c:pt>
              </c:strCache>
            </c:strRef>
          </c:tx>
          <c:spPr>
            <a:ln w="28575" cap="rnd">
              <a:solidFill>
                <a:srgbClr val="0078D2"/>
              </a:solidFill>
              <a:round/>
            </a:ln>
            <a:effectLst/>
          </c:spPr>
          <c:marker>
            <c:symbol val="none"/>
          </c:marker>
          <c:cat>
            <c:numRef>
              <c:f>'Figura 1'!$A$3:$A$102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100</c:v>
                </c:pt>
              </c:numCache>
            </c:numRef>
          </c:cat>
          <c:val>
            <c:numRef>
              <c:f>'Figura 1'!$D$3:$D$102</c:f>
              <c:numCache>
                <c:formatCode>0.0</c:formatCode>
                <c:ptCount val="100"/>
                <c:pt idx="0">
                  <c:v>1.2010416113089228</c:v>
                </c:pt>
                <c:pt idx="1">
                  <c:v>1.4915590512125561</c:v>
                </c:pt>
                <c:pt idx="2">
                  <c:v>1.475616020973942</c:v>
                </c:pt>
                <c:pt idx="3">
                  <c:v>1.2559564932419265</c:v>
                </c:pt>
                <c:pt idx="4">
                  <c:v>1.2470992542204744</c:v>
                </c:pt>
                <c:pt idx="5">
                  <c:v>1.1425838337673382</c:v>
                </c:pt>
                <c:pt idx="6">
                  <c:v>1.1337265947458859</c:v>
                </c:pt>
                <c:pt idx="7">
                  <c:v>0.92823864944819401</c:v>
                </c:pt>
                <c:pt idx="8">
                  <c:v>0.98669642698977866</c:v>
                </c:pt>
                <c:pt idx="9">
                  <c:v>0.86269508068944745</c:v>
                </c:pt>
                <c:pt idx="10">
                  <c:v>0.9459531274910985</c:v>
                </c:pt>
                <c:pt idx="11">
                  <c:v>0.82549467679934807</c:v>
                </c:pt>
                <c:pt idx="12">
                  <c:v>0.81132309436502459</c:v>
                </c:pt>
                <c:pt idx="13">
                  <c:v>0.74400807780198763</c:v>
                </c:pt>
                <c:pt idx="14">
                  <c:v>0.76349400364918252</c:v>
                </c:pt>
                <c:pt idx="15">
                  <c:v>0.76880834706205381</c:v>
                </c:pt>
                <c:pt idx="16">
                  <c:v>0.6182352836973658</c:v>
                </c:pt>
                <c:pt idx="17">
                  <c:v>0.70149333049901685</c:v>
                </c:pt>
                <c:pt idx="18">
                  <c:v>1.4667587819524897</c:v>
                </c:pt>
                <c:pt idx="19">
                  <c:v>1.0699544737914297</c:v>
                </c:pt>
                <c:pt idx="20">
                  <c:v>0.9300100972524844</c:v>
                </c:pt>
                <c:pt idx="21">
                  <c:v>1.0894403996386246</c:v>
                </c:pt>
                <c:pt idx="22">
                  <c:v>1.225841880568989</c:v>
                </c:pt>
                <c:pt idx="23">
                  <c:v>1.3817292873465483</c:v>
                </c:pt>
                <c:pt idx="24">
                  <c:v>1.7059042355317002</c:v>
                </c:pt>
                <c:pt idx="25">
                  <c:v>1.9326495544808773</c:v>
                </c:pt>
                <c:pt idx="26">
                  <c:v>2.1168801261270835</c:v>
                </c:pt>
                <c:pt idx="27">
                  <c:v>2.2479672636445769</c:v>
                </c:pt>
                <c:pt idx="28">
                  <c:v>2.4693982391808826</c:v>
                </c:pt>
                <c:pt idx="29">
                  <c:v>2.5880852420683427</c:v>
                </c:pt>
                <c:pt idx="30">
                  <c:v>2.5827708986554709</c:v>
                </c:pt>
                <c:pt idx="31">
                  <c:v>2.5969424810897945</c:v>
                </c:pt>
                <c:pt idx="32">
                  <c:v>2.6394572283927653</c:v>
                </c:pt>
                <c:pt idx="33">
                  <c:v>2.4233405962693308</c:v>
                </c:pt>
                <c:pt idx="34">
                  <c:v>2.3843687445749411</c:v>
                </c:pt>
                <c:pt idx="35">
                  <c:v>2.329453862641937</c:v>
                </c:pt>
                <c:pt idx="36">
                  <c:v>2.0690510354112415</c:v>
                </c:pt>
                <c:pt idx="37">
                  <c:v>2.1009370958884697</c:v>
                </c:pt>
                <c:pt idx="38">
                  <c:v>1.9131636286336824</c:v>
                </c:pt>
                <c:pt idx="39">
                  <c:v>1.7183043701617333</c:v>
                </c:pt>
                <c:pt idx="40">
                  <c:v>1.6208747409257585</c:v>
                </c:pt>
                <c:pt idx="41">
                  <c:v>1.4384156170838427</c:v>
                </c:pt>
                <c:pt idx="42">
                  <c:v>1.4065295566066145</c:v>
                </c:pt>
                <c:pt idx="43">
                  <c:v>1.4065295566066145</c:v>
                </c:pt>
                <c:pt idx="44">
                  <c:v>1.3020141361534783</c:v>
                </c:pt>
                <c:pt idx="45">
                  <c:v>1.2098988503303751</c:v>
                </c:pt>
                <c:pt idx="46">
                  <c:v>1.1957272678960513</c:v>
                </c:pt>
                <c:pt idx="47">
                  <c:v>1.0699544737914297</c:v>
                </c:pt>
                <c:pt idx="48">
                  <c:v>1.1656126552231139</c:v>
                </c:pt>
                <c:pt idx="49">
                  <c:v>1.2736709712848311</c:v>
                </c:pt>
                <c:pt idx="50">
                  <c:v>1.1124692210944005</c:v>
                </c:pt>
                <c:pt idx="51">
                  <c:v>1.0841260562257533</c:v>
                </c:pt>
                <c:pt idx="52">
                  <c:v>1.2169846415475367</c:v>
                </c:pt>
                <c:pt idx="53">
                  <c:v>1.1673841030274044</c:v>
                </c:pt>
                <c:pt idx="54">
                  <c:v>1.0593257869656871</c:v>
                </c:pt>
                <c:pt idx="55">
                  <c:v>0.99909656161981197</c:v>
                </c:pt>
                <c:pt idx="56">
                  <c:v>1.0292111742927494</c:v>
                </c:pt>
                <c:pt idx="57">
                  <c:v>0.95835326212113159</c:v>
                </c:pt>
                <c:pt idx="58">
                  <c:v>0.94949602309967929</c:v>
                </c:pt>
                <c:pt idx="59">
                  <c:v>1.0203539352712974</c:v>
                </c:pt>
                <c:pt idx="60">
                  <c:v>1.0557828913571061</c:v>
                </c:pt>
                <c:pt idx="61">
                  <c:v>0.9512674709039699</c:v>
                </c:pt>
                <c:pt idx="62">
                  <c:v>0.96898194894687417</c:v>
                </c:pt>
                <c:pt idx="63">
                  <c:v>0.98492497918548827</c:v>
                </c:pt>
                <c:pt idx="64">
                  <c:v>1.0522399957485253</c:v>
                </c:pt>
                <c:pt idx="65">
                  <c:v>1.0416113089227825</c:v>
                </c:pt>
                <c:pt idx="66">
                  <c:v>0.9530389187082603</c:v>
                </c:pt>
                <c:pt idx="67">
                  <c:v>0.88040955873235194</c:v>
                </c:pt>
                <c:pt idx="68">
                  <c:v>0.71212201732475955</c:v>
                </c:pt>
                <c:pt idx="69">
                  <c:v>0.59520646224159013</c:v>
                </c:pt>
                <c:pt idx="70">
                  <c:v>0.58812067102442822</c:v>
                </c:pt>
                <c:pt idx="71">
                  <c:v>0.55269171493861935</c:v>
                </c:pt>
                <c:pt idx="72">
                  <c:v>0.49069104178845374</c:v>
                </c:pt>
                <c:pt idx="73">
                  <c:v>0.4712051159412588</c:v>
                </c:pt>
                <c:pt idx="74">
                  <c:v>0.39680430816106005</c:v>
                </c:pt>
                <c:pt idx="75">
                  <c:v>0.41983312961683583</c:v>
                </c:pt>
                <c:pt idx="76">
                  <c:v>0.36668969548812241</c:v>
                </c:pt>
                <c:pt idx="77">
                  <c:v>0.37554693450957466</c:v>
                </c:pt>
                <c:pt idx="78">
                  <c:v>0.38617562133531735</c:v>
                </c:pt>
                <c:pt idx="79">
                  <c:v>0.28343164868647147</c:v>
                </c:pt>
                <c:pt idx="80">
                  <c:v>0.20725939310198227</c:v>
                </c:pt>
                <c:pt idx="81">
                  <c:v>0.20194504968911092</c:v>
                </c:pt>
                <c:pt idx="82">
                  <c:v>0.22497387114488671</c:v>
                </c:pt>
                <c:pt idx="83">
                  <c:v>0.21080228871056314</c:v>
                </c:pt>
                <c:pt idx="84">
                  <c:v>0.17183043701617332</c:v>
                </c:pt>
                <c:pt idx="85">
                  <c:v>0.19131636286336823</c:v>
                </c:pt>
                <c:pt idx="86">
                  <c:v>0.14525871995181663</c:v>
                </c:pt>
                <c:pt idx="87">
                  <c:v>0.12400134630033127</c:v>
                </c:pt>
                <c:pt idx="88">
                  <c:v>9.3886733627393665E-2</c:v>
                </c:pt>
                <c:pt idx="89">
                  <c:v>7.4400807780198766E-2</c:v>
                </c:pt>
                <c:pt idx="90">
                  <c:v>4.9600538520132506E-2</c:v>
                </c:pt>
                <c:pt idx="91">
                  <c:v>5.3143434128713397E-2</c:v>
                </c:pt>
                <c:pt idx="92">
                  <c:v>4.2514747302970717E-2</c:v>
                </c:pt>
                <c:pt idx="93">
                  <c:v>3.1886060477228043E-2</c:v>
                </c:pt>
                <c:pt idx="94">
                  <c:v>2.1257373651485358E-2</c:v>
                </c:pt>
                <c:pt idx="95">
                  <c:v>1.9485925847194913E-2</c:v>
                </c:pt>
                <c:pt idx="96">
                  <c:v>8.8572390214522335E-3</c:v>
                </c:pt>
                <c:pt idx="97">
                  <c:v>1.2400134630033127E-2</c:v>
                </c:pt>
                <c:pt idx="98">
                  <c:v>1.0628686825742679E-2</c:v>
                </c:pt>
                <c:pt idx="99">
                  <c:v>5.3143434128713396E-3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6-4FEF-8EEA-E1110ECBC030}"/>
            </c:ext>
          </c:extLst>
        </c:ser>
        <c:ser>
          <c:idx val="1"/>
          <c:order val="1"/>
          <c:tx>
            <c:strRef>
              <c:f>'Figura 1'!$E$2</c:f>
              <c:strCache>
                <c:ptCount val="1"/>
                <c:pt idx="0">
                  <c:v>espatriati %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'Figura 1'!$A$3:$A$102</c:f>
              <c:numCache>
                <c:formatCode>General</c:formatCode>
                <c:ptCount val="10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100</c:v>
                </c:pt>
              </c:numCache>
            </c:numRef>
          </c:cat>
          <c:val>
            <c:numRef>
              <c:f>'Figura 1'!$E$3:$E$102</c:f>
              <c:numCache>
                <c:formatCode>0.0</c:formatCode>
                <c:ptCount val="100"/>
                <c:pt idx="0">
                  <c:v>0.48163370151554069</c:v>
                </c:pt>
                <c:pt idx="1">
                  <c:v>0.55686029870463472</c:v>
                </c:pt>
                <c:pt idx="2">
                  <c:v>0.67520457964845326</c:v>
                </c:pt>
                <c:pt idx="3">
                  <c:v>0.77978789769182788</c:v>
                </c:pt>
                <c:pt idx="4">
                  <c:v>0.76052254963120625</c:v>
                </c:pt>
                <c:pt idx="5">
                  <c:v>0.8155664012329823</c:v>
                </c:pt>
                <c:pt idx="6">
                  <c:v>0.78345748779861291</c:v>
                </c:pt>
                <c:pt idx="7">
                  <c:v>0.74309199662397707</c:v>
                </c:pt>
                <c:pt idx="8">
                  <c:v>0.70547869802943008</c:v>
                </c:pt>
                <c:pt idx="9">
                  <c:v>0.725661443616748</c:v>
                </c:pt>
                <c:pt idx="10">
                  <c:v>0.74767898425745838</c:v>
                </c:pt>
                <c:pt idx="11">
                  <c:v>0.69997431286925249</c:v>
                </c:pt>
                <c:pt idx="12">
                  <c:v>0.67612197717514955</c:v>
                </c:pt>
                <c:pt idx="13">
                  <c:v>0.71648746834978538</c:v>
                </c:pt>
                <c:pt idx="14">
                  <c:v>0.69813951781585992</c:v>
                </c:pt>
                <c:pt idx="15">
                  <c:v>0.65685662911452791</c:v>
                </c:pt>
                <c:pt idx="16">
                  <c:v>0.62383031815346235</c:v>
                </c:pt>
                <c:pt idx="17">
                  <c:v>0.54493413085758324</c:v>
                </c:pt>
                <c:pt idx="18">
                  <c:v>0.82474037649994492</c:v>
                </c:pt>
                <c:pt idx="19">
                  <c:v>0.9944589189387546</c:v>
                </c:pt>
                <c:pt idx="20">
                  <c:v>1.228395288246303</c:v>
                </c:pt>
                <c:pt idx="21">
                  <c:v>1.5357234596895526</c:v>
                </c:pt>
                <c:pt idx="22">
                  <c:v>2.0246963414186636</c:v>
                </c:pt>
                <c:pt idx="23">
                  <c:v>2.6751311878463175</c:v>
                </c:pt>
                <c:pt idx="24">
                  <c:v>3.8943525008256574</c:v>
                </c:pt>
                <c:pt idx="25">
                  <c:v>4.3759862023411982</c:v>
                </c:pt>
                <c:pt idx="26">
                  <c:v>4.4851565080180542</c:v>
                </c:pt>
                <c:pt idx="27">
                  <c:v>4.2466331510770248</c:v>
                </c:pt>
                <c:pt idx="28">
                  <c:v>4.0815015962716963</c:v>
                </c:pt>
                <c:pt idx="29">
                  <c:v>3.8594913948111995</c:v>
                </c:pt>
                <c:pt idx="30">
                  <c:v>3.4604234706983226</c:v>
                </c:pt>
                <c:pt idx="31">
                  <c:v>3.2861179406260321</c:v>
                </c:pt>
                <c:pt idx="32">
                  <c:v>3.0668599317456238</c:v>
                </c:pt>
                <c:pt idx="33">
                  <c:v>2.7751275182562107</c:v>
                </c:pt>
                <c:pt idx="34">
                  <c:v>2.5356867637884846</c:v>
                </c:pt>
                <c:pt idx="35">
                  <c:v>2.338446295548787</c:v>
                </c:pt>
                <c:pt idx="36">
                  <c:v>2.1283622619353419</c:v>
                </c:pt>
                <c:pt idx="37">
                  <c:v>1.9779090675571538</c:v>
                </c:pt>
                <c:pt idx="38">
                  <c:v>1.7109463872885398</c:v>
                </c:pt>
                <c:pt idx="39">
                  <c:v>1.5659975780705295</c:v>
                </c:pt>
                <c:pt idx="40">
                  <c:v>1.5054493413085759</c:v>
                </c:pt>
                <c:pt idx="41">
                  <c:v>1.4045356133719864</c:v>
                </c:pt>
                <c:pt idx="42">
                  <c:v>1.3274742211294999</c:v>
                </c:pt>
                <c:pt idx="43">
                  <c:v>1.3091262705955744</c:v>
                </c:pt>
                <c:pt idx="44">
                  <c:v>1.1660122564309567</c:v>
                </c:pt>
                <c:pt idx="45">
                  <c:v>1.132985945469891</c:v>
                </c:pt>
                <c:pt idx="46">
                  <c:v>1.0761072988147224</c:v>
                </c:pt>
                <c:pt idx="47">
                  <c:v>1.0164764595794649</c:v>
                </c:pt>
                <c:pt idx="48">
                  <c:v>1.0513375655939232</c:v>
                </c:pt>
                <c:pt idx="49">
                  <c:v>0.98987193130527318</c:v>
                </c:pt>
                <c:pt idx="50">
                  <c:v>0.94400205497045986</c:v>
                </c:pt>
                <c:pt idx="51">
                  <c:v>0.93941506733697844</c:v>
                </c:pt>
                <c:pt idx="52">
                  <c:v>0.90547135884921659</c:v>
                </c:pt>
                <c:pt idx="53">
                  <c:v>0.87611463799493594</c:v>
                </c:pt>
                <c:pt idx="54">
                  <c:v>0.8256577740266412</c:v>
                </c:pt>
                <c:pt idx="55">
                  <c:v>0.80088804080584197</c:v>
                </c:pt>
                <c:pt idx="56">
                  <c:v>0.74492679167736964</c:v>
                </c:pt>
                <c:pt idx="57">
                  <c:v>0.7412572015705845</c:v>
                </c:pt>
                <c:pt idx="58">
                  <c:v>0.66144361674800922</c:v>
                </c:pt>
                <c:pt idx="59">
                  <c:v>0.69263513265568244</c:v>
                </c:pt>
                <c:pt idx="60">
                  <c:v>0.6210781255733735</c:v>
                </c:pt>
                <c:pt idx="61">
                  <c:v>0.55594290117793843</c:v>
                </c:pt>
                <c:pt idx="62">
                  <c:v>0.54860372096436827</c:v>
                </c:pt>
                <c:pt idx="63">
                  <c:v>0.53851234817070925</c:v>
                </c:pt>
                <c:pt idx="64">
                  <c:v>0.48989027925580714</c:v>
                </c:pt>
                <c:pt idx="65">
                  <c:v>0.4972294594693773</c:v>
                </c:pt>
                <c:pt idx="66">
                  <c:v>0.47979890646214818</c:v>
                </c:pt>
                <c:pt idx="67">
                  <c:v>0.54952111849106455</c:v>
                </c:pt>
                <c:pt idx="68">
                  <c:v>0.44860739055447507</c:v>
                </c:pt>
                <c:pt idx="69">
                  <c:v>0.38897655131921766</c:v>
                </c:pt>
                <c:pt idx="70">
                  <c:v>0.34861106014458187</c:v>
                </c:pt>
                <c:pt idx="71">
                  <c:v>0.32567612197717516</c:v>
                </c:pt>
                <c:pt idx="72">
                  <c:v>0.26604528274191774</c:v>
                </c:pt>
                <c:pt idx="73">
                  <c:v>0.21834061135371177</c:v>
                </c:pt>
                <c:pt idx="74">
                  <c:v>0.21650581630031926</c:v>
                </c:pt>
                <c:pt idx="75">
                  <c:v>0.21834061135371177</c:v>
                </c:pt>
                <c:pt idx="76">
                  <c:v>0.20274485339987522</c:v>
                </c:pt>
                <c:pt idx="77">
                  <c:v>0.18806649297273492</c:v>
                </c:pt>
                <c:pt idx="78">
                  <c:v>0.15228798943158051</c:v>
                </c:pt>
                <c:pt idx="79">
                  <c:v>0.14586620674470663</c:v>
                </c:pt>
                <c:pt idx="80">
                  <c:v>0.12751825621078125</c:v>
                </c:pt>
                <c:pt idx="81">
                  <c:v>0.11375729331033725</c:v>
                </c:pt>
                <c:pt idx="82">
                  <c:v>0.11283989578364097</c:v>
                </c:pt>
                <c:pt idx="83">
                  <c:v>9.0822355142930536E-2</c:v>
                </c:pt>
                <c:pt idx="84">
                  <c:v>8.5317969982752928E-2</c:v>
                </c:pt>
                <c:pt idx="85">
                  <c:v>7.889618729587905E-2</c:v>
                </c:pt>
                <c:pt idx="86">
                  <c:v>6.6052621922131308E-2</c:v>
                </c:pt>
                <c:pt idx="87">
                  <c:v>6.2383031815346227E-2</c:v>
                </c:pt>
                <c:pt idx="88">
                  <c:v>4.5869876334813403E-2</c:v>
                </c:pt>
                <c:pt idx="89">
                  <c:v>6.1465634288649956E-2</c:v>
                </c:pt>
                <c:pt idx="90">
                  <c:v>3.8530696121243262E-2</c:v>
                </c:pt>
                <c:pt idx="91">
                  <c:v>3.9448093647939525E-2</c:v>
                </c:pt>
                <c:pt idx="92">
                  <c:v>2.6604528274191772E-2</c:v>
                </c:pt>
                <c:pt idx="93">
                  <c:v>2.5687130747495505E-2</c:v>
                </c:pt>
                <c:pt idx="94">
                  <c:v>1.3760962900444021E-2</c:v>
                </c:pt>
                <c:pt idx="95">
                  <c:v>1.1926167847051484E-2</c:v>
                </c:pt>
                <c:pt idx="96">
                  <c:v>9.1739752669626803E-3</c:v>
                </c:pt>
                <c:pt idx="97">
                  <c:v>4.5869876334813401E-3</c:v>
                </c:pt>
                <c:pt idx="98">
                  <c:v>3.669590106785072E-3</c:v>
                </c:pt>
                <c:pt idx="99">
                  <c:v>6.4217826868738764E-3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6-4FEF-8EEA-E1110ECBC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475599"/>
        <c:axId val="260470799"/>
      </c:lineChart>
      <c:catAx>
        <c:axId val="26047559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it-IT"/>
          </a:p>
        </c:txPr>
        <c:crossAx val="260470799"/>
        <c:crosses val="autoZero"/>
        <c:auto val="1"/>
        <c:lblAlgn val="ctr"/>
        <c:lblOffset val="100"/>
        <c:tickLblSkip val="5"/>
        <c:noMultiLvlLbl val="0"/>
      </c:catAx>
      <c:valAx>
        <c:axId val="26047079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it-IT"/>
          </a:p>
        </c:txPr>
        <c:crossAx val="260475599"/>
        <c:crossesAt val="0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559594</xdr:colOff>
      <xdr:row>2</xdr:row>
      <xdr:rowOff>95250</xdr:rowOff>
    </xdr:from>
    <xdr:to>
      <xdr:col>17</xdr:col>
      <xdr:colOff>601265</xdr:colOff>
      <xdr:row>16</xdr:row>
      <xdr:rowOff>171450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378F765-01D4-4A6D-9F4B-992FABDCD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lo43\Comuni\Comuni%202003\Tavole%20e%20prospetti\prospetti%20di%20prova\4%20Area%20e%20Inter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istat.it\xendesktop\Documenti%20Utente\marsili\Nowcast\2018\Comunicato\fig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istat.it\xendesktop\Documenti%20Utente\guarneri\computer%20anto\nuzialit&#224;\Grafici%20e%20tabel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</sheetNames>
    <sheetDataSet>
      <sheetData sheetId="0">
        <row r="4">
          <cell r="A4" t="str">
            <v>Valori assoluti</v>
          </cell>
          <cell r="B4" t="str">
            <v>Valori assoluti</v>
          </cell>
        </row>
        <row r="5">
          <cell r="A5" t="str">
            <v>Famiglia e minori</v>
          </cell>
          <cell r="B5">
            <v>358466503</v>
          </cell>
        </row>
        <row r="6">
          <cell r="A6" t="str">
            <v>Disabili</v>
          </cell>
          <cell r="B6">
            <v>478612139</v>
          </cell>
        </row>
        <row r="7">
          <cell r="A7" t="str">
            <v>Dipendenze</v>
          </cell>
          <cell r="B7">
            <v>32368012</v>
          </cell>
        </row>
        <row r="8">
          <cell r="A8" t="str">
            <v>Anziani</v>
          </cell>
          <cell r="B8">
            <v>588050125</v>
          </cell>
        </row>
        <row r="9">
          <cell r="A9" t="str">
            <v>Immigrati</v>
          </cell>
          <cell r="B9">
            <v>52979248</v>
          </cell>
        </row>
        <row r="10">
          <cell r="A10" t="str">
            <v>Disagio adulti</v>
          </cell>
          <cell r="B10">
            <v>109980142</v>
          </cell>
        </row>
        <row r="11">
          <cell r="A11" t="str">
            <v>Multiutenze</v>
          </cell>
          <cell r="B11">
            <v>312768022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1"/>
      <sheetName val="dati1 (3)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moni 1951-2008"/>
      <sheetName val="Età media primo matr. 1952-2006"/>
      <sheetName val="Tabella 1"/>
      <sheetName val="Tabella 2"/>
      <sheetName val="Tabella 3"/>
      <sheetName val="Tabella 4"/>
      <sheetName val="Tabella 5"/>
    </sheetNames>
    <sheetDataSet>
      <sheetData sheetId="0"/>
      <sheetData sheetId="1"/>
      <sheetData sheetId="2">
        <row r="3">
          <cell r="B3" t="str">
            <v>Matrimoni totali</v>
          </cell>
          <cell r="C3" t="str">
            <v>Matrimoni civili</v>
          </cell>
          <cell r="D3" t="str">
            <v>Matrimoni con almeno uno sposo alle seconde nozze</v>
          </cell>
          <cell r="E3" t="str">
            <v>Matrimoni con almeno uno sposo straniero</v>
          </cell>
          <cell r="G3" t="str">
            <v>Matrimoni civili</v>
          </cell>
          <cell r="H3" t="str">
            <v>Matrimoni con almeno uno sposo alle seconde nozze</v>
          </cell>
          <cell r="I3" t="str">
            <v>Matrimoni con almeno uno sposo straniero</v>
          </cell>
        </row>
        <row r="6">
          <cell r="A6" t="str">
            <v>Piemonte</v>
          </cell>
          <cell r="B6">
            <v>16218</v>
          </cell>
          <cell r="C6">
            <v>7078</v>
          </cell>
          <cell r="D6">
            <v>3323</v>
          </cell>
          <cell r="E6">
            <v>2882</v>
          </cell>
          <cell r="G6">
            <v>43.642865951412013</v>
          </cell>
          <cell r="H6">
            <v>20.489579479590578</v>
          </cell>
          <cell r="I6">
            <v>17.77037859168825</v>
          </cell>
          <cell r="K6">
            <v>3.7306081353618659</v>
          </cell>
        </row>
        <row r="7">
          <cell r="A7" t="str">
            <v>Valle d'Aosta</v>
          </cell>
          <cell r="B7">
            <v>470</v>
          </cell>
          <cell r="C7">
            <v>223</v>
          </cell>
          <cell r="D7">
            <v>114</v>
          </cell>
          <cell r="E7">
            <v>74</v>
          </cell>
          <cell r="G7">
            <v>47.446808510638299</v>
          </cell>
          <cell r="H7">
            <v>24.25531914893617</v>
          </cell>
          <cell r="I7">
            <v>15.74468085106383</v>
          </cell>
          <cell r="K7">
            <v>3.7782869086378068</v>
          </cell>
        </row>
        <row r="8">
          <cell r="A8" t="str">
            <v>Lombardia</v>
          </cell>
          <cell r="B8">
            <v>34612</v>
          </cell>
          <cell r="C8">
            <v>15092</v>
          </cell>
          <cell r="D8">
            <v>5666</v>
          </cell>
          <cell r="E8">
            <v>6427</v>
          </cell>
          <cell r="G8">
            <v>43.603374552178437</v>
          </cell>
          <cell r="H8">
            <v>16.370045071073616</v>
          </cell>
          <cell r="I8">
            <v>18.568704495550676</v>
          </cell>
          <cell r="K8">
            <v>3.6394142931971332</v>
          </cell>
        </row>
        <row r="9">
          <cell r="A9" t="str">
            <v>Trentino-Alto Adige</v>
          </cell>
          <cell r="B9">
            <v>3750</v>
          </cell>
          <cell r="C9">
            <v>1940</v>
          </cell>
          <cell r="D9">
            <v>632</v>
          </cell>
          <cell r="E9">
            <v>837</v>
          </cell>
          <cell r="G9">
            <v>51.733333333333334</v>
          </cell>
          <cell r="H9">
            <v>16.853333333333335</v>
          </cell>
          <cell r="I9">
            <v>22.32</v>
          </cell>
          <cell r="K9">
            <v>3.7882021243227326</v>
          </cell>
        </row>
        <row r="10">
          <cell r="A10" t="str">
            <v>Bolzano</v>
          </cell>
          <cell r="B10">
            <v>1909</v>
          </cell>
          <cell r="C10">
            <v>1136</v>
          </cell>
          <cell r="D10">
            <v>302</v>
          </cell>
          <cell r="E10">
            <v>528</v>
          </cell>
          <cell r="G10">
            <v>59.507595599790463</v>
          </cell>
          <cell r="H10">
            <v>15.819800942902043</v>
          </cell>
          <cell r="I10">
            <v>27.658459926663177</v>
          </cell>
          <cell r="K10">
            <v>3.9347722356369994</v>
          </cell>
        </row>
        <row r="11">
          <cell r="A11" t="str">
            <v>Trento</v>
          </cell>
          <cell r="B11">
            <v>1841</v>
          </cell>
          <cell r="C11">
            <v>804</v>
          </cell>
          <cell r="D11">
            <v>330</v>
          </cell>
          <cell r="E11">
            <v>309</v>
          </cell>
          <cell r="G11">
            <v>43.671917436175988</v>
          </cell>
          <cell r="H11">
            <v>17.925040738728949</v>
          </cell>
          <cell r="I11">
            <v>16.784356328082563</v>
          </cell>
          <cell r="K11">
            <v>3.6473212693708223</v>
          </cell>
        </row>
        <row r="12">
          <cell r="A12" t="str">
            <v>Veneto</v>
          </cell>
          <cell r="B12">
            <v>18777</v>
          </cell>
          <cell r="C12">
            <v>7764</v>
          </cell>
          <cell r="D12">
            <v>3080</v>
          </cell>
          <cell r="E12">
            <v>3790</v>
          </cell>
          <cell r="G12">
            <v>41.348458220162968</v>
          </cell>
          <cell r="H12">
            <v>16.403046280023435</v>
          </cell>
          <cell r="I12">
            <v>20.184267987431433</v>
          </cell>
          <cell r="K12">
            <v>3.9481208053056251</v>
          </cell>
        </row>
        <row r="13">
          <cell r="A13" t="str">
            <v>Friuli-Venezia Giulia</v>
          </cell>
          <cell r="B13">
            <v>4302</v>
          </cell>
          <cell r="C13">
            <v>2195</v>
          </cell>
          <cell r="D13">
            <v>920</v>
          </cell>
          <cell r="E13">
            <v>792</v>
          </cell>
          <cell r="G13">
            <v>51.022780102278006</v>
          </cell>
          <cell r="H13">
            <v>21.385402138540215</v>
          </cell>
          <cell r="I13">
            <v>18.410041841004183</v>
          </cell>
          <cell r="K13">
            <v>3.5540795082779817</v>
          </cell>
        </row>
        <row r="14">
          <cell r="A14" t="str">
            <v>Liguria</v>
          </cell>
          <cell r="B14">
            <v>6571</v>
          </cell>
          <cell r="C14">
            <v>3307</v>
          </cell>
          <cell r="D14">
            <v>1460</v>
          </cell>
          <cell r="E14">
            <v>1247</v>
          </cell>
          <cell r="G14">
            <v>50.327195251864254</v>
          </cell>
          <cell r="H14">
            <v>22.218840359153859</v>
          </cell>
          <cell r="I14">
            <v>18.977324608126615</v>
          </cell>
          <cell r="K14">
            <v>4.0838878164531396</v>
          </cell>
        </row>
        <row r="15">
          <cell r="A15" t="str">
            <v>Emilia-Romagna</v>
          </cell>
          <cell r="B15">
            <v>14529</v>
          </cell>
          <cell r="C15">
            <v>6976</v>
          </cell>
          <cell r="D15">
            <v>2690</v>
          </cell>
          <cell r="E15">
            <v>2824</v>
          </cell>
          <cell r="G15">
            <v>48.014316195195818</v>
          </cell>
          <cell r="H15">
            <v>18.514694748434167</v>
          </cell>
          <cell r="I15">
            <v>19.436988092779959</v>
          </cell>
          <cell r="K15">
            <v>3.4548351462954687</v>
          </cell>
        </row>
        <row r="16">
          <cell r="A16" t="str">
            <v>Toscana</v>
          </cell>
          <cell r="B16">
            <v>14708</v>
          </cell>
          <cell r="C16">
            <v>6867</v>
          </cell>
          <cell r="D16">
            <v>2626</v>
          </cell>
          <cell r="E16">
            <v>3251</v>
          </cell>
          <cell r="G16">
            <v>46.688876801740548</v>
          </cell>
          <cell r="H16">
            <v>17.854228991025291</v>
          </cell>
          <cell r="I16">
            <v>22.103617079140601</v>
          </cell>
          <cell r="K16">
            <v>4.0528607898256332</v>
          </cell>
        </row>
        <row r="17">
          <cell r="A17" t="str">
            <v>Umbria</v>
          </cell>
          <cell r="B17">
            <v>3773</v>
          </cell>
          <cell r="C17">
            <v>1258</v>
          </cell>
          <cell r="D17">
            <v>449</v>
          </cell>
          <cell r="E17">
            <v>649</v>
          </cell>
          <cell r="G17">
            <v>33.342168036045585</v>
          </cell>
          <cell r="H17">
            <v>11.900344553405779</v>
          </cell>
          <cell r="I17">
            <v>17.201166180758019</v>
          </cell>
          <cell r="K17">
            <v>4.3346765507555238</v>
          </cell>
        </row>
        <row r="18">
          <cell r="A18" t="str">
            <v>Marche</v>
          </cell>
          <cell r="B18">
            <v>6084</v>
          </cell>
          <cell r="C18">
            <v>1845</v>
          </cell>
          <cell r="D18">
            <v>658</v>
          </cell>
          <cell r="E18">
            <v>936</v>
          </cell>
          <cell r="G18">
            <v>30.325443786982248</v>
          </cell>
          <cell r="H18">
            <v>10.815253122945432</v>
          </cell>
          <cell r="I18">
            <v>15.384615384615385</v>
          </cell>
          <cell r="K18">
            <v>3.9701041499791021</v>
          </cell>
        </row>
        <row r="19">
          <cell r="A19" t="str">
            <v>Lazio</v>
          </cell>
          <cell r="B19">
            <v>23310</v>
          </cell>
          <cell r="C19">
            <v>8783</v>
          </cell>
          <cell r="D19">
            <v>3333</v>
          </cell>
          <cell r="E19">
            <v>4223</v>
          </cell>
          <cell r="G19">
            <v>37.67910767910768</v>
          </cell>
          <cell r="H19">
            <v>14.298584298584299</v>
          </cell>
          <cell r="I19">
            <v>18.116688116688117</v>
          </cell>
          <cell r="K19">
            <v>4.3174318115265979</v>
          </cell>
        </row>
        <row r="20">
          <cell r="A20" t="str">
            <v>Abruzzo</v>
          </cell>
          <cell r="B20">
            <v>5276</v>
          </cell>
          <cell r="C20">
            <v>1414</v>
          </cell>
          <cell r="D20">
            <v>552</v>
          </cell>
          <cell r="E20">
            <v>605</v>
          </cell>
          <cell r="G20">
            <v>26.80060652009098</v>
          </cell>
          <cell r="H20">
            <v>10.462471569370734</v>
          </cell>
          <cell r="I20">
            <v>11.46702047005307</v>
          </cell>
          <cell r="K20">
            <v>4.0350211693301681</v>
          </cell>
        </row>
        <row r="21">
          <cell r="A21" t="str">
            <v>Molise</v>
          </cell>
          <cell r="B21">
            <v>1276</v>
          </cell>
          <cell r="C21">
            <v>257</v>
          </cell>
          <cell r="D21">
            <v>115</v>
          </cell>
          <cell r="E21">
            <v>102</v>
          </cell>
          <cell r="G21">
            <v>20.141065830721004</v>
          </cell>
          <cell r="H21">
            <v>9.0125391849529777</v>
          </cell>
          <cell r="I21">
            <v>7.9937304075235112</v>
          </cell>
          <cell r="K21">
            <v>3.9813972645055</v>
          </cell>
        </row>
        <row r="22">
          <cell r="A22" t="str">
            <v>Campania</v>
          </cell>
          <cell r="B22">
            <v>31325</v>
          </cell>
          <cell r="C22">
            <v>6702</v>
          </cell>
          <cell r="D22">
            <v>1942</v>
          </cell>
          <cell r="E22">
            <v>2614</v>
          </cell>
          <cell r="G22">
            <v>21.395051875498801</v>
          </cell>
          <cell r="H22">
            <v>6.1995211492418196</v>
          </cell>
          <cell r="I22">
            <v>8.3447725458898638</v>
          </cell>
          <cell r="K22">
            <v>5.4096686364250219</v>
          </cell>
        </row>
        <row r="23">
          <cell r="A23" t="str">
            <v>Puglia</v>
          </cell>
          <cell r="B23">
            <v>18173</v>
          </cell>
          <cell r="C23">
            <v>2924</v>
          </cell>
          <cell r="D23">
            <v>1220</v>
          </cell>
          <cell r="E23">
            <v>702</v>
          </cell>
          <cell r="G23">
            <v>16.089803554724043</v>
          </cell>
          <cell r="H23">
            <v>6.7132559291256264</v>
          </cell>
          <cell r="I23">
            <v>3.8628734936444178</v>
          </cell>
          <cell r="K23">
            <v>4.4643498706055862</v>
          </cell>
        </row>
        <row r="24">
          <cell r="A24" t="str">
            <v>Basilicata</v>
          </cell>
          <cell r="B24">
            <v>2703</v>
          </cell>
          <cell r="C24">
            <v>339</v>
          </cell>
          <cell r="D24">
            <v>161</v>
          </cell>
          <cell r="E24">
            <v>175</v>
          </cell>
          <cell r="G24">
            <v>12.541620421753608</v>
          </cell>
          <cell r="H24">
            <v>5.9563448020717722</v>
          </cell>
          <cell r="I24">
            <v>6.4742878283388832</v>
          </cell>
          <cell r="K24">
            <v>4.5603935806934901</v>
          </cell>
        </row>
        <row r="25">
          <cell r="A25" t="str">
            <v>Calabria</v>
          </cell>
          <cell r="B25">
            <v>9227</v>
          </cell>
          <cell r="C25">
            <v>1300</v>
          </cell>
          <cell r="D25">
            <v>531</v>
          </cell>
          <cell r="E25">
            <v>602</v>
          </cell>
          <cell r="G25">
            <v>14.089086376937249</v>
          </cell>
          <cell r="H25">
            <v>5.754849897041292</v>
          </cell>
          <cell r="I25">
            <v>6.5243307683970952</v>
          </cell>
          <cell r="K25">
            <v>4.6106563776790663</v>
          </cell>
        </row>
        <row r="26">
          <cell r="A26" t="str">
            <v>Sicilia</v>
          </cell>
          <cell r="B26">
            <v>24119</v>
          </cell>
          <cell r="C26">
            <v>5099</v>
          </cell>
          <cell r="D26">
            <v>1753</v>
          </cell>
          <cell r="E26">
            <v>1196</v>
          </cell>
          <cell r="G26">
            <v>21.141009162900616</v>
          </cell>
          <cell r="H26">
            <v>7.2681288610638912</v>
          </cell>
          <cell r="I26">
            <v>4.9587462166756495</v>
          </cell>
          <cell r="K26">
            <v>4.8074196789279888</v>
          </cell>
        </row>
        <row r="27">
          <cell r="A27" t="str">
            <v>Sardegna</v>
          </cell>
          <cell r="B27">
            <v>6789</v>
          </cell>
          <cell r="C27">
            <v>2265</v>
          </cell>
          <cell r="D27">
            <v>621</v>
          </cell>
          <cell r="E27">
            <v>468</v>
          </cell>
          <cell r="G27">
            <v>33.36279275298277</v>
          </cell>
          <cell r="H27">
            <v>9.1471498011489167</v>
          </cell>
          <cell r="I27">
            <v>6.8935041979672995</v>
          </cell>
          <cell r="K27">
            <v>4.0957793383044958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DBAC-0181-489C-820D-6E32D748AFD5}">
  <dimension ref="A1:P19"/>
  <sheetViews>
    <sheetView zoomScale="90" zoomScaleNormal="90" workbookViewId="0">
      <selection activeCell="I31" sqref="I31"/>
    </sheetView>
  </sheetViews>
  <sheetFormatPr defaultRowHeight="15" x14ac:dyDescent="0.25"/>
  <cols>
    <col min="1" max="1" width="26.7109375" customWidth="1"/>
    <col min="11" max="11" width="13.140625" customWidth="1"/>
  </cols>
  <sheetData>
    <row r="1" spans="1:16" ht="15.75" thickBot="1" x14ac:dyDescent="0.3">
      <c r="A1" s="14" t="s">
        <v>20</v>
      </c>
      <c r="B1" s="13"/>
    </row>
    <row r="2" spans="1:16" ht="15.75" customHeight="1" thickBot="1" x14ac:dyDescent="0.3">
      <c r="A2" s="119"/>
      <c r="B2" s="121">
        <v>2023</v>
      </c>
      <c r="C2" s="121"/>
      <c r="D2" s="121"/>
      <c r="E2" s="122">
        <v>2024</v>
      </c>
      <c r="F2" s="122"/>
      <c r="G2" s="122"/>
      <c r="H2" s="122" t="s">
        <v>16</v>
      </c>
      <c r="I2" s="122"/>
      <c r="J2" s="122"/>
      <c r="K2" s="123" t="s">
        <v>260</v>
      </c>
    </row>
    <row r="3" spans="1:16" ht="15.75" thickBot="1" x14ac:dyDescent="0.3">
      <c r="A3" s="120"/>
      <c r="B3" s="1" t="s">
        <v>0</v>
      </c>
      <c r="C3" s="1" t="s">
        <v>1</v>
      </c>
      <c r="D3" s="2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24"/>
    </row>
    <row r="4" spans="1:16" ht="15.75" thickBot="1" x14ac:dyDescent="0.3">
      <c r="A4" s="3" t="s">
        <v>3</v>
      </c>
      <c r="B4" s="5">
        <v>3072983</v>
      </c>
      <c r="C4" s="6">
        <v>2867124</v>
      </c>
      <c r="D4" s="7">
        <v>5940107</v>
      </c>
      <c r="E4" s="5">
        <v>3172441</v>
      </c>
      <c r="F4" s="6">
        <v>2965897</v>
      </c>
      <c r="G4" s="8">
        <v>6138338</v>
      </c>
      <c r="H4" s="5">
        <v>3315689</v>
      </c>
      <c r="I4" s="6">
        <v>3104989</v>
      </c>
      <c r="J4" s="8">
        <v>6420678</v>
      </c>
      <c r="K4" s="34">
        <f>+(J4-G4)/G4*100</f>
        <v>4.5996163782444039</v>
      </c>
    </row>
    <row r="5" spans="1:16" ht="15.75" thickBot="1" x14ac:dyDescent="0.3">
      <c r="A5" s="3" t="s">
        <v>4</v>
      </c>
      <c r="B5" s="5">
        <v>14252</v>
      </c>
      <c r="C5" s="6">
        <v>13557</v>
      </c>
      <c r="D5" s="7">
        <v>27809</v>
      </c>
      <c r="E5" s="5">
        <v>13517</v>
      </c>
      <c r="F5" s="9">
        <v>12487</v>
      </c>
      <c r="G5" s="8">
        <v>26004</v>
      </c>
      <c r="H5" s="5">
        <v>8372</v>
      </c>
      <c r="I5" s="9">
        <v>7973</v>
      </c>
      <c r="J5" s="8">
        <v>16345</v>
      </c>
      <c r="K5" s="34">
        <f t="shared" ref="K5:K15" si="0">+(J5-G5)/G5*100</f>
        <v>-37.144285494539304</v>
      </c>
    </row>
    <row r="6" spans="1:16" ht="15.75" thickBot="1" x14ac:dyDescent="0.3">
      <c r="A6" s="3" t="s">
        <v>5</v>
      </c>
      <c r="B6" s="5">
        <v>25612</v>
      </c>
      <c r="C6" s="9">
        <v>21987</v>
      </c>
      <c r="D6" s="7">
        <v>47599</v>
      </c>
      <c r="E6" s="5">
        <v>26551</v>
      </c>
      <c r="F6" s="9">
        <v>23005</v>
      </c>
      <c r="G6" s="8">
        <v>49556</v>
      </c>
      <c r="H6" s="5">
        <v>28495</v>
      </c>
      <c r="I6" s="9">
        <v>24710</v>
      </c>
      <c r="J6" s="8">
        <v>53205</v>
      </c>
      <c r="K6" s="34">
        <f t="shared" si="0"/>
        <v>7.3633868754540321</v>
      </c>
    </row>
    <row r="7" spans="1:16" ht="15.75" thickBot="1" x14ac:dyDescent="0.3">
      <c r="A7" s="3" t="s">
        <v>6</v>
      </c>
      <c r="B7" s="5">
        <v>62894</v>
      </c>
      <c r="C7" s="9">
        <v>51163</v>
      </c>
      <c r="D7" s="7">
        <v>114057</v>
      </c>
      <c r="E7" s="5">
        <v>76638</v>
      </c>
      <c r="F7" s="9">
        <v>64418</v>
      </c>
      <c r="G7" s="8">
        <v>141056</v>
      </c>
      <c r="H7" s="5">
        <v>58998</v>
      </c>
      <c r="I7" s="9">
        <v>50006</v>
      </c>
      <c r="J7" s="8">
        <v>109004</v>
      </c>
      <c r="K7" s="34">
        <f t="shared" si="0"/>
        <v>-22.722890199637025</v>
      </c>
    </row>
    <row r="8" spans="1:16" ht="15.75" thickBot="1" x14ac:dyDescent="0.3">
      <c r="A8" s="3" t="s">
        <v>7</v>
      </c>
      <c r="B8" s="5">
        <v>61054</v>
      </c>
      <c r="C8" s="9">
        <v>61677</v>
      </c>
      <c r="D8" s="7">
        <v>122731</v>
      </c>
      <c r="E8" s="5">
        <v>67980</v>
      </c>
      <c r="F8" s="9">
        <v>69642</v>
      </c>
      <c r="G8" s="8">
        <v>137622</v>
      </c>
      <c r="H8" s="5">
        <v>63133</v>
      </c>
      <c r="I8" s="9">
        <v>64344</v>
      </c>
      <c r="J8" s="8">
        <v>127477</v>
      </c>
      <c r="K8" s="34">
        <f t="shared" si="0"/>
        <v>-7.371641162023514</v>
      </c>
    </row>
    <row r="9" spans="1:16" ht="15.75" thickBot="1" x14ac:dyDescent="0.3">
      <c r="A9" s="3" t="s">
        <v>8</v>
      </c>
      <c r="B9" s="5">
        <v>8694</v>
      </c>
      <c r="C9" s="9">
        <v>5265</v>
      </c>
      <c r="D9" s="7">
        <v>13959</v>
      </c>
      <c r="E9" s="5">
        <v>8150</v>
      </c>
      <c r="F9" s="9">
        <v>5012</v>
      </c>
      <c r="G9" s="8">
        <v>13162</v>
      </c>
      <c r="H9" s="5">
        <v>8230</v>
      </c>
      <c r="I9" s="9">
        <v>5244</v>
      </c>
      <c r="J9" s="8">
        <v>13474</v>
      </c>
      <c r="K9" s="34">
        <f t="shared" si="0"/>
        <v>2.3704604163500989</v>
      </c>
    </row>
    <row r="10" spans="1:16" ht="15.75" thickBot="1" x14ac:dyDescent="0.3">
      <c r="A10" s="3" t="s">
        <v>9</v>
      </c>
      <c r="B10" s="5">
        <v>25612</v>
      </c>
      <c r="C10" s="9">
        <v>21987</v>
      </c>
      <c r="D10" s="7">
        <v>47599</v>
      </c>
      <c r="E10" s="5">
        <v>26551</v>
      </c>
      <c r="F10" s="9">
        <v>23005</v>
      </c>
      <c r="G10" s="8">
        <v>49556</v>
      </c>
      <c r="H10" s="5">
        <v>28495</v>
      </c>
      <c r="I10" s="9">
        <v>24710</v>
      </c>
      <c r="J10" s="8">
        <v>53205</v>
      </c>
      <c r="K10" s="34">
        <f t="shared" si="0"/>
        <v>7.3633868754540321</v>
      </c>
    </row>
    <row r="11" spans="1:16" ht="15.75" thickBot="1" x14ac:dyDescent="0.3">
      <c r="A11" s="3" t="s">
        <v>10</v>
      </c>
      <c r="B11" s="5">
        <v>34870</v>
      </c>
      <c r="C11" s="9">
        <v>26416</v>
      </c>
      <c r="D11" s="7">
        <v>61286</v>
      </c>
      <c r="E11" s="5">
        <v>32889</v>
      </c>
      <c r="F11" s="9">
        <v>25579</v>
      </c>
      <c r="G11" s="8">
        <v>58468</v>
      </c>
      <c r="H11" s="5">
        <v>31666</v>
      </c>
      <c r="I11" s="9">
        <v>24785</v>
      </c>
      <c r="J11" s="8">
        <v>56451</v>
      </c>
      <c r="K11" s="34">
        <f t="shared" si="0"/>
        <v>-3.4497502907573376</v>
      </c>
    </row>
    <row r="12" spans="1:16" ht="15.75" thickBot="1" x14ac:dyDescent="0.3">
      <c r="A12" s="3" t="s">
        <v>11</v>
      </c>
      <c r="B12" s="5">
        <v>5558</v>
      </c>
      <c r="C12" s="9">
        <v>8292</v>
      </c>
      <c r="D12" s="7">
        <v>13850</v>
      </c>
      <c r="E12" s="5">
        <f>+E5-E9</f>
        <v>5367</v>
      </c>
      <c r="F12" s="9">
        <f t="shared" ref="F12:G12" si="1">+F5-F9</f>
        <v>7475</v>
      </c>
      <c r="G12" s="8">
        <f t="shared" si="1"/>
        <v>12842</v>
      </c>
      <c r="H12" s="5">
        <f>+H5-H9</f>
        <v>142</v>
      </c>
      <c r="I12" s="9">
        <f t="shared" ref="I12:J12" si="2">+I5-I9</f>
        <v>2729</v>
      </c>
      <c r="J12" s="8">
        <f t="shared" si="2"/>
        <v>2871</v>
      </c>
      <c r="K12" s="34">
        <f t="shared" si="0"/>
        <v>-77.64366921040336</v>
      </c>
      <c r="L12" s="4"/>
      <c r="M12" s="4"/>
    </row>
    <row r="13" spans="1:16" ht="15.75" thickBot="1" x14ac:dyDescent="0.3">
      <c r="A13" s="3" t="s">
        <v>12</v>
      </c>
      <c r="B13" s="5">
        <v>28024</v>
      </c>
      <c r="C13" s="9">
        <v>24747</v>
      </c>
      <c r="D13" s="7">
        <v>52771</v>
      </c>
      <c r="E13" s="5">
        <v>43749</v>
      </c>
      <c r="F13" s="9">
        <v>38839</v>
      </c>
      <c r="G13" s="8">
        <v>82588</v>
      </c>
      <c r="H13" s="5">
        <v>27332</v>
      </c>
      <c r="I13" s="9">
        <v>25221</v>
      </c>
      <c r="J13" s="8">
        <v>52553</v>
      </c>
      <c r="K13" s="34">
        <f t="shared" si="0"/>
        <v>-36.367268852617812</v>
      </c>
      <c r="L13" s="4"/>
      <c r="M13" s="4"/>
      <c r="N13" s="4"/>
      <c r="O13" s="4"/>
      <c r="P13" s="4"/>
    </row>
    <row r="14" spans="1:16" ht="15.75" thickBot="1" x14ac:dyDescent="0.3">
      <c r="A14" s="3" t="s">
        <v>13</v>
      </c>
      <c r="B14" s="5">
        <v>4822</v>
      </c>
      <c r="C14" s="9">
        <v>4057</v>
      </c>
      <c r="D14" s="7">
        <v>8879</v>
      </c>
      <c r="E14" s="5">
        <v>26152</v>
      </c>
      <c r="F14" s="9">
        <v>23136</v>
      </c>
      <c r="G14" s="8">
        <v>49288</v>
      </c>
      <c r="H14" s="10" t="s">
        <v>14</v>
      </c>
      <c r="I14" s="11" t="s">
        <v>14</v>
      </c>
      <c r="J14" s="12" t="s">
        <v>14</v>
      </c>
      <c r="K14" s="34"/>
    </row>
    <row r="15" spans="1:16" ht="15.75" thickBot="1" x14ac:dyDescent="0.3">
      <c r="A15" s="3" t="s">
        <v>15</v>
      </c>
      <c r="B15" s="5">
        <v>3172441</v>
      </c>
      <c r="C15" s="9">
        <v>2965897</v>
      </c>
      <c r="D15" s="7">
        <v>6138338</v>
      </c>
      <c r="E15" s="5">
        <v>3315689</v>
      </c>
      <c r="F15" s="9">
        <v>3104989</v>
      </c>
      <c r="G15" s="8">
        <v>6420678</v>
      </c>
      <c r="H15" s="5">
        <v>3406296</v>
      </c>
      <c r="I15" s="9">
        <v>3197283</v>
      </c>
      <c r="J15" s="8">
        <v>6603579</v>
      </c>
      <c r="K15" s="34">
        <f t="shared" si="0"/>
        <v>2.848624397610346</v>
      </c>
      <c r="L15" s="4"/>
      <c r="M15" s="4"/>
    </row>
    <row r="16" spans="1:16" x14ac:dyDescent="0.25">
      <c r="H16" s="15">
        <f>(H15-H4)/H4*100</f>
        <v>2.7326748678781394</v>
      </c>
      <c r="I16" s="15">
        <f t="shared" ref="I16:J16" si="3">(I15-I4)/I4*100</f>
        <v>2.9724420923874448</v>
      </c>
      <c r="J16" s="15">
        <f t="shared" si="3"/>
        <v>2.848624397610346</v>
      </c>
    </row>
    <row r="17" spans="1:8" x14ac:dyDescent="0.25">
      <c r="H17" s="15">
        <f>+H15/J15*100</f>
        <v>51.582573631662463</v>
      </c>
    </row>
    <row r="19" spans="1:8" x14ac:dyDescent="0.25">
      <c r="A19" s="13"/>
      <c r="B19" s="13"/>
      <c r="C19" s="13"/>
      <c r="D19" s="13"/>
      <c r="E19" s="13"/>
      <c r="F19" s="13"/>
      <c r="G19" s="13"/>
      <c r="H19" s="13"/>
    </row>
  </sheetData>
  <mergeCells count="5">
    <mergeCell ref="A2:A3"/>
    <mergeCell ref="B2:D2"/>
    <mergeCell ref="E2:G2"/>
    <mergeCell ref="H2:J2"/>
    <mergeCell ref="K2:K3"/>
  </mergeCells>
  <phoneticPr fontId="1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495C-EB53-40EF-91D7-41DE66776C19}">
  <dimension ref="A1:J33"/>
  <sheetViews>
    <sheetView workbookViewId="0"/>
  </sheetViews>
  <sheetFormatPr defaultRowHeight="15" x14ac:dyDescent="0.25"/>
  <sheetData>
    <row r="1" spans="1:10" ht="15.75" thickBot="1" x14ac:dyDescent="0.3">
      <c r="A1" s="32" t="s">
        <v>351</v>
      </c>
    </row>
    <row r="2" spans="1:10" ht="15.75" customHeight="1" thickBot="1" x14ac:dyDescent="0.3">
      <c r="A2" s="136" t="s">
        <v>345</v>
      </c>
      <c r="B2" s="135" t="s">
        <v>352</v>
      </c>
      <c r="C2" s="135"/>
      <c r="D2" s="135"/>
      <c r="E2" s="134" t="s">
        <v>353</v>
      </c>
      <c r="F2" s="134"/>
      <c r="G2" s="134"/>
      <c r="H2" s="138" t="s">
        <v>2</v>
      </c>
      <c r="I2" s="138"/>
      <c r="J2" s="138"/>
    </row>
    <row r="3" spans="1:10" ht="15.75" thickBot="1" x14ac:dyDescent="0.3">
      <c r="A3" s="137"/>
      <c r="B3" s="93" t="s">
        <v>0</v>
      </c>
      <c r="C3" s="94" t="s">
        <v>1</v>
      </c>
      <c r="D3" s="94" t="s">
        <v>297</v>
      </c>
      <c r="E3" s="93" t="s">
        <v>0</v>
      </c>
      <c r="F3" s="94" t="s">
        <v>1</v>
      </c>
      <c r="G3" s="94" t="s">
        <v>297</v>
      </c>
      <c r="H3" s="93" t="s">
        <v>0</v>
      </c>
      <c r="I3" s="93" t="s">
        <v>1</v>
      </c>
      <c r="J3" s="93" t="s">
        <v>297</v>
      </c>
    </row>
    <row r="4" spans="1:10" ht="15.75" thickBot="1" x14ac:dyDescent="0.3">
      <c r="A4" s="82" t="s">
        <v>44</v>
      </c>
      <c r="B4" s="83">
        <f t="shared" ref="B4:I4" si="0">+B5+B14</f>
        <v>801947</v>
      </c>
      <c r="C4" s="83">
        <f t="shared" si="0"/>
        <v>624942</v>
      </c>
      <c r="D4" s="83">
        <f t="shared" si="0"/>
        <v>1426889</v>
      </c>
      <c r="E4" s="83">
        <f t="shared" si="0"/>
        <v>1019108</v>
      </c>
      <c r="F4" s="83">
        <f t="shared" si="0"/>
        <v>987048</v>
      </c>
      <c r="G4" s="83">
        <f t="shared" si="0"/>
        <v>2006156</v>
      </c>
      <c r="H4" s="83">
        <f t="shared" si="0"/>
        <v>1821055</v>
      </c>
      <c r="I4" s="83">
        <f t="shared" si="0"/>
        <v>1611990</v>
      </c>
      <c r="J4" s="83">
        <f>+J5+J14</f>
        <v>3433045</v>
      </c>
    </row>
    <row r="5" spans="1:10" ht="15.75" thickBot="1" x14ac:dyDescent="0.3">
      <c r="A5" s="86" t="s">
        <v>36</v>
      </c>
      <c r="B5" s="87">
        <v>524838</v>
      </c>
      <c r="C5" s="88">
        <v>392742</v>
      </c>
      <c r="D5" s="87">
        <v>917580</v>
      </c>
      <c r="E5" s="95">
        <v>659255</v>
      </c>
      <c r="F5" s="87">
        <v>638902</v>
      </c>
      <c r="G5" s="95">
        <v>1298157</v>
      </c>
      <c r="H5" s="87">
        <v>1184093</v>
      </c>
      <c r="I5" s="88">
        <v>1031644</v>
      </c>
      <c r="J5" s="87">
        <v>2215737</v>
      </c>
    </row>
    <row r="6" spans="1:10" ht="15.75" thickBot="1" x14ac:dyDescent="0.3">
      <c r="A6" s="96" t="s">
        <v>354</v>
      </c>
      <c r="B6" s="87">
        <v>209957</v>
      </c>
      <c r="C6" s="88">
        <v>146437</v>
      </c>
      <c r="D6" s="87">
        <v>356394</v>
      </c>
      <c r="E6" s="95">
        <v>250118</v>
      </c>
      <c r="F6" s="87">
        <v>241360</v>
      </c>
      <c r="G6" s="95">
        <v>491478</v>
      </c>
      <c r="H6" s="97">
        <v>460075</v>
      </c>
      <c r="I6" s="98">
        <v>387797</v>
      </c>
      <c r="J6" s="97">
        <v>847872</v>
      </c>
    </row>
    <row r="7" spans="1:10" ht="15.75" thickBot="1" x14ac:dyDescent="0.3">
      <c r="A7" s="96" t="s">
        <v>355</v>
      </c>
      <c r="B7" s="87">
        <v>104930</v>
      </c>
      <c r="C7" s="88">
        <v>93808</v>
      </c>
      <c r="D7" s="87">
        <v>198738</v>
      </c>
      <c r="E7" s="95">
        <v>137717</v>
      </c>
      <c r="F7" s="87">
        <v>131969</v>
      </c>
      <c r="G7" s="95">
        <v>269686</v>
      </c>
      <c r="H7" s="97">
        <v>242647</v>
      </c>
      <c r="I7" s="98">
        <v>225777</v>
      </c>
      <c r="J7" s="97">
        <v>468424</v>
      </c>
    </row>
    <row r="8" spans="1:10" ht="15.75" thickBot="1" x14ac:dyDescent="0.3">
      <c r="A8" s="96" t="s">
        <v>356</v>
      </c>
      <c r="B8" s="87">
        <v>51806</v>
      </c>
      <c r="C8" s="88">
        <v>47503</v>
      </c>
      <c r="D8" s="87">
        <v>99309</v>
      </c>
      <c r="E8" s="95">
        <v>94527</v>
      </c>
      <c r="F8" s="87">
        <v>89059</v>
      </c>
      <c r="G8" s="95">
        <v>183586</v>
      </c>
      <c r="H8" s="97">
        <v>146333</v>
      </c>
      <c r="I8" s="98">
        <v>136562</v>
      </c>
      <c r="J8" s="97">
        <v>282895</v>
      </c>
    </row>
    <row r="9" spans="1:10" ht="15.75" thickBot="1" x14ac:dyDescent="0.3">
      <c r="A9" s="96" t="s">
        <v>357</v>
      </c>
      <c r="B9" s="87">
        <v>55681</v>
      </c>
      <c r="C9" s="88">
        <v>39785</v>
      </c>
      <c r="D9" s="87">
        <v>95466</v>
      </c>
      <c r="E9" s="95">
        <v>92598</v>
      </c>
      <c r="F9" s="87">
        <v>88460</v>
      </c>
      <c r="G9" s="95">
        <v>181058</v>
      </c>
      <c r="H9" s="97">
        <v>148279</v>
      </c>
      <c r="I9" s="98">
        <v>128245</v>
      </c>
      <c r="J9" s="97">
        <v>276524</v>
      </c>
    </row>
    <row r="10" spans="1:10" ht="15.75" thickBot="1" x14ac:dyDescent="0.3">
      <c r="A10" s="96" t="s">
        <v>358</v>
      </c>
      <c r="B10" s="87">
        <v>19630</v>
      </c>
      <c r="C10" s="88">
        <v>13411</v>
      </c>
      <c r="D10" s="87">
        <v>33041</v>
      </c>
      <c r="E10" s="95">
        <v>16719</v>
      </c>
      <c r="F10" s="87">
        <v>17835</v>
      </c>
      <c r="G10" s="95">
        <v>34554</v>
      </c>
      <c r="H10" s="97">
        <v>36349</v>
      </c>
      <c r="I10" s="98">
        <v>31246</v>
      </c>
      <c r="J10" s="97">
        <v>67595</v>
      </c>
    </row>
    <row r="11" spans="1:10" ht="15.75" thickBot="1" x14ac:dyDescent="0.3">
      <c r="A11" s="96" t="s">
        <v>359</v>
      </c>
      <c r="B11" s="87">
        <v>14276</v>
      </c>
      <c r="C11" s="88">
        <v>10989</v>
      </c>
      <c r="D11" s="87">
        <v>25265</v>
      </c>
      <c r="E11" s="95">
        <v>11595</v>
      </c>
      <c r="F11" s="87">
        <v>11519</v>
      </c>
      <c r="G11" s="95">
        <v>23114</v>
      </c>
      <c r="H11" s="97">
        <v>25871</v>
      </c>
      <c r="I11" s="98">
        <v>22508</v>
      </c>
      <c r="J11" s="97">
        <v>48379</v>
      </c>
    </row>
    <row r="12" spans="1:10" ht="15.75" thickBot="1" x14ac:dyDescent="0.3">
      <c r="A12" s="96" t="s">
        <v>360</v>
      </c>
      <c r="B12" s="87">
        <v>10057</v>
      </c>
      <c r="C12" s="88">
        <v>7572</v>
      </c>
      <c r="D12" s="87">
        <v>17629</v>
      </c>
      <c r="E12" s="95">
        <v>8426</v>
      </c>
      <c r="F12" s="87">
        <v>8932</v>
      </c>
      <c r="G12" s="95">
        <v>17358</v>
      </c>
      <c r="H12" s="97">
        <v>18483</v>
      </c>
      <c r="I12" s="98">
        <v>16504</v>
      </c>
      <c r="J12" s="97">
        <v>34987</v>
      </c>
    </row>
    <row r="13" spans="1:10" ht="15.75" thickBot="1" x14ac:dyDescent="0.3">
      <c r="A13" s="96" t="s">
        <v>361</v>
      </c>
      <c r="B13" s="87">
        <v>7097</v>
      </c>
      <c r="C13" s="88">
        <v>5970</v>
      </c>
      <c r="D13" s="87">
        <v>13067</v>
      </c>
      <c r="E13" s="95">
        <v>8892</v>
      </c>
      <c r="F13" s="87">
        <v>8852</v>
      </c>
      <c r="G13" s="95">
        <v>17744</v>
      </c>
      <c r="H13" s="97">
        <v>15989</v>
      </c>
      <c r="I13" s="98">
        <v>14822</v>
      </c>
      <c r="J13" s="97">
        <v>30811</v>
      </c>
    </row>
    <row r="14" spans="1:10" ht="15.75" thickBot="1" x14ac:dyDescent="0.3">
      <c r="A14" s="86" t="s">
        <v>250</v>
      </c>
      <c r="B14" s="87">
        <v>277109</v>
      </c>
      <c r="C14" s="88">
        <v>232200</v>
      </c>
      <c r="D14" s="87">
        <v>509309</v>
      </c>
      <c r="E14" s="95">
        <v>359853</v>
      </c>
      <c r="F14" s="87">
        <v>348146</v>
      </c>
      <c r="G14" s="95">
        <v>707999</v>
      </c>
      <c r="H14" s="87">
        <v>636962</v>
      </c>
      <c r="I14" s="88">
        <v>580346</v>
      </c>
      <c r="J14" s="87">
        <v>1217308</v>
      </c>
    </row>
    <row r="15" spans="1:10" ht="15.75" thickBot="1" x14ac:dyDescent="0.3">
      <c r="A15" s="96" t="s">
        <v>362</v>
      </c>
      <c r="B15" s="87">
        <v>136908</v>
      </c>
      <c r="C15" s="88">
        <v>107584</v>
      </c>
      <c r="D15" s="87">
        <v>244492</v>
      </c>
      <c r="E15" s="95">
        <v>206761</v>
      </c>
      <c r="F15" s="87">
        <v>206292</v>
      </c>
      <c r="G15" s="95">
        <v>413053</v>
      </c>
      <c r="H15" s="97">
        <v>343669</v>
      </c>
      <c r="I15" s="98">
        <v>313876</v>
      </c>
      <c r="J15" s="97">
        <v>657545</v>
      </c>
    </row>
    <row r="16" spans="1:10" ht="15.75" thickBot="1" x14ac:dyDescent="0.3">
      <c r="A16" s="96" t="s">
        <v>363</v>
      </c>
      <c r="B16" s="87">
        <v>125164</v>
      </c>
      <c r="C16" s="88">
        <v>114342</v>
      </c>
      <c r="D16" s="87">
        <v>239506</v>
      </c>
      <c r="E16" s="95">
        <v>137222</v>
      </c>
      <c r="F16" s="87">
        <v>124840</v>
      </c>
      <c r="G16" s="95">
        <v>262062</v>
      </c>
      <c r="H16" s="97">
        <v>262386</v>
      </c>
      <c r="I16" s="98">
        <v>239182</v>
      </c>
      <c r="J16" s="97">
        <v>501568</v>
      </c>
    </row>
    <row r="17" spans="1:10" ht="15.75" thickBot="1" x14ac:dyDescent="0.3">
      <c r="A17" s="82" t="s">
        <v>39</v>
      </c>
      <c r="B17" s="83">
        <v>11902</v>
      </c>
      <c r="C17" s="83">
        <v>8296</v>
      </c>
      <c r="D17" s="83">
        <v>20198</v>
      </c>
      <c r="E17" s="83">
        <v>26308</v>
      </c>
      <c r="F17" s="83">
        <v>26312</v>
      </c>
      <c r="G17" s="83">
        <v>52620</v>
      </c>
      <c r="H17" s="83">
        <v>38210</v>
      </c>
      <c r="I17" s="83">
        <v>34608</v>
      </c>
      <c r="J17" s="83">
        <v>72818</v>
      </c>
    </row>
    <row r="18" spans="1:10" ht="15.75" thickBot="1" x14ac:dyDescent="0.3">
      <c r="A18" s="96" t="s">
        <v>364</v>
      </c>
      <c r="B18" s="97">
        <v>2996</v>
      </c>
      <c r="C18" s="98">
        <v>2320</v>
      </c>
      <c r="D18" s="97">
        <v>5316</v>
      </c>
      <c r="E18" s="99">
        <v>13650</v>
      </c>
      <c r="F18" s="97">
        <v>14685</v>
      </c>
      <c r="G18" s="99">
        <v>28335</v>
      </c>
      <c r="H18" s="97">
        <v>16646</v>
      </c>
      <c r="I18" s="98">
        <v>17005</v>
      </c>
      <c r="J18" s="97">
        <v>33651</v>
      </c>
    </row>
    <row r="19" spans="1:10" ht="15.75" thickBot="1" x14ac:dyDescent="0.3">
      <c r="A19" s="82" t="s">
        <v>43</v>
      </c>
      <c r="B19" s="83">
        <v>209223</v>
      </c>
      <c r="C19" s="83">
        <v>187150</v>
      </c>
      <c r="D19" s="83">
        <v>396373</v>
      </c>
      <c r="E19" s="83">
        <v>1110118</v>
      </c>
      <c r="F19" s="83">
        <v>1152775</v>
      </c>
      <c r="G19" s="83">
        <v>2262893</v>
      </c>
      <c r="H19" s="83">
        <v>1319341</v>
      </c>
      <c r="I19" s="83">
        <v>1339925</v>
      </c>
      <c r="J19" s="83">
        <v>2659266</v>
      </c>
    </row>
    <row r="20" spans="1:10" ht="15.75" thickBot="1" x14ac:dyDescent="0.3">
      <c r="A20" s="86" t="s">
        <v>29</v>
      </c>
      <c r="B20" s="87">
        <v>87403</v>
      </c>
      <c r="C20" s="88">
        <v>79925</v>
      </c>
      <c r="D20" s="87">
        <v>167328</v>
      </c>
      <c r="E20" s="95">
        <v>982474</v>
      </c>
      <c r="F20" s="87">
        <v>1028533</v>
      </c>
      <c r="G20" s="95">
        <v>2011007</v>
      </c>
      <c r="H20" s="87">
        <v>1069877</v>
      </c>
      <c r="I20" s="88">
        <v>1108458</v>
      </c>
      <c r="J20" s="87">
        <v>2178335</v>
      </c>
    </row>
    <row r="21" spans="1:10" ht="15.75" thickBot="1" x14ac:dyDescent="0.3">
      <c r="A21" s="96" t="s">
        <v>365</v>
      </c>
      <c r="B21" s="97">
        <v>41930</v>
      </c>
      <c r="C21" s="98">
        <v>50569</v>
      </c>
      <c r="D21" s="97">
        <v>92499</v>
      </c>
      <c r="E21" s="99">
        <v>441666</v>
      </c>
      <c r="F21" s="97">
        <v>472056</v>
      </c>
      <c r="G21" s="99">
        <v>913722</v>
      </c>
      <c r="H21" s="97">
        <v>483596</v>
      </c>
      <c r="I21" s="98">
        <v>522625</v>
      </c>
      <c r="J21" s="97">
        <v>1006221</v>
      </c>
    </row>
    <row r="22" spans="1:10" ht="15.75" thickBot="1" x14ac:dyDescent="0.3">
      <c r="A22" s="96" t="s">
        <v>366</v>
      </c>
      <c r="B22" s="97">
        <v>18301</v>
      </c>
      <c r="C22" s="98">
        <v>12053</v>
      </c>
      <c r="D22" s="97">
        <v>30354</v>
      </c>
      <c r="E22" s="99">
        <v>329691</v>
      </c>
      <c r="F22" s="97">
        <v>332019</v>
      </c>
      <c r="G22" s="99">
        <v>661710</v>
      </c>
      <c r="H22" s="97">
        <v>347992</v>
      </c>
      <c r="I22" s="98">
        <v>344072</v>
      </c>
      <c r="J22" s="97">
        <v>692064</v>
      </c>
    </row>
    <row r="23" spans="1:10" ht="15.75" thickBot="1" x14ac:dyDescent="0.3">
      <c r="A23" s="96" t="s">
        <v>367</v>
      </c>
      <c r="B23" s="97">
        <v>2415</v>
      </c>
      <c r="C23" s="98">
        <v>2361</v>
      </c>
      <c r="D23" s="97">
        <v>4776</v>
      </c>
      <c r="E23" s="99">
        <v>53839</v>
      </c>
      <c r="F23" s="97">
        <v>57824</v>
      </c>
      <c r="G23" s="99">
        <v>111663</v>
      </c>
      <c r="H23" s="97">
        <v>56254</v>
      </c>
      <c r="I23" s="98">
        <v>60185</v>
      </c>
      <c r="J23" s="97">
        <v>116439</v>
      </c>
    </row>
    <row r="24" spans="1:10" ht="15.75" thickBot="1" x14ac:dyDescent="0.3">
      <c r="A24" s="96" t="s">
        <v>368</v>
      </c>
      <c r="B24" s="97">
        <v>9358</v>
      </c>
      <c r="C24" s="98">
        <v>7485</v>
      </c>
      <c r="D24" s="97">
        <v>16843</v>
      </c>
      <c r="E24" s="99">
        <v>51659</v>
      </c>
      <c r="F24" s="97">
        <v>53641</v>
      </c>
      <c r="G24" s="99">
        <v>105300</v>
      </c>
      <c r="H24" s="97">
        <v>61017</v>
      </c>
      <c r="I24" s="98">
        <v>61126</v>
      </c>
      <c r="J24" s="97">
        <v>122143</v>
      </c>
    </row>
    <row r="25" spans="1:10" ht="15.75" thickBot="1" x14ac:dyDescent="0.3">
      <c r="A25" s="96" t="s">
        <v>369</v>
      </c>
      <c r="B25" s="97">
        <v>1394</v>
      </c>
      <c r="C25" s="100">
        <v>958</v>
      </c>
      <c r="D25" s="97">
        <v>2352</v>
      </c>
      <c r="E25" s="99">
        <v>32588</v>
      </c>
      <c r="F25" s="97">
        <v>34835</v>
      </c>
      <c r="G25" s="99">
        <v>67423</v>
      </c>
      <c r="H25" s="97">
        <v>33982</v>
      </c>
      <c r="I25" s="98">
        <v>35793</v>
      </c>
      <c r="J25" s="97">
        <v>69775</v>
      </c>
    </row>
    <row r="26" spans="1:10" ht="15.75" thickBot="1" x14ac:dyDescent="0.3">
      <c r="A26" s="96" t="s">
        <v>370</v>
      </c>
      <c r="B26" s="97">
        <v>1279</v>
      </c>
      <c r="C26" s="100">
        <v>811</v>
      </c>
      <c r="D26" s="97">
        <v>2090</v>
      </c>
      <c r="E26" s="99">
        <v>17096</v>
      </c>
      <c r="F26" s="97">
        <v>18693</v>
      </c>
      <c r="G26" s="99">
        <v>35789</v>
      </c>
      <c r="H26" s="97">
        <v>18375</v>
      </c>
      <c r="I26" s="98">
        <v>19504</v>
      </c>
      <c r="J26" s="97">
        <v>37879</v>
      </c>
    </row>
    <row r="27" spans="1:10" ht="15.75" thickBot="1" x14ac:dyDescent="0.3">
      <c r="A27" s="86" t="s">
        <v>30</v>
      </c>
      <c r="B27" s="87">
        <v>121820</v>
      </c>
      <c r="C27" s="88">
        <v>107225</v>
      </c>
      <c r="D27" s="87">
        <v>229045</v>
      </c>
      <c r="E27" s="95">
        <v>127644</v>
      </c>
      <c r="F27" s="87">
        <v>124242</v>
      </c>
      <c r="G27" s="95">
        <v>251886</v>
      </c>
      <c r="H27" s="87">
        <v>249464</v>
      </c>
      <c r="I27" s="88">
        <v>231467</v>
      </c>
      <c r="J27" s="87">
        <v>480931</v>
      </c>
    </row>
    <row r="28" spans="1:10" ht="15.75" thickBot="1" x14ac:dyDescent="0.3">
      <c r="A28" s="96" t="s">
        <v>371</v>
      </c>
      <c r="B28" s="97">
        <v>84429</v>
      </c>
      <c r="C28" s="98">
        <v>71747</v>
      </c>
      <c r="D28" s="97">
        <v>156176</v>
      </c>
      <c r="E28" s="99">
        <v>88942</v>
      </c>
      <c r="F28" s="97">
        <v>88314</v>
      </c>
      <c r="G28" s="99">
        <v>177256</v>
      </c>
      <c r="H28" s="97">
        <v>173371</v>
      </c>
      <c r="I28" s="98">
        <v>160061</v>
      </c>
      <c r="J28" s="97">
        <v>333432</v>
      </c>
    </row>
    <row r="29" spans="1:10" ht="15.75" thickBot="1" x14ac:dyDescent="0.3">
      <c r="A29" s="96" t="s">
        <v>372</v>
      </c>
      <c r="B29" s="97">
        <v>37391</v>
      </c>
      <c r="C29" s="98">
        <v>35478</v>
      </c>
      <c r="D29" s="97">
        <v>72869</v>
      </c>
      <c r="E29" s="99">
        <v>38702</v>
      </c>
      <c r="F29" s="97">
        <v>35928</v>
      </c>
      <c r="G29" s="99">
        <v>74630</v>
      </c>
      <c r="H29" s="97">
        <v>76093</v>
      </c>
      <c r="I29" s="98">
        <v>71406</v>
      </c>
      <c r="J29" s="97">
        <v>147499</v>
      </c>
    </row>
    <row r="30" spans="1:10" ht="15.75" thickBot="1" x14ac:dyDescent="0.3">
      <c r="A30" s="82" t="s">
        <v>40</v>
      </c>
      <c r="B30" s="83">
        <v>24192</v>
      </c>
      <c r="C30" s="83">
        <v>11818</v>
      </c>
      <c r="D30" s="83">
        <v>36010</v>
      </c>
      <c r="E30" s="83">
        <v>24099</v>
      </c>
      <c r="F30" s="83">
        <v>23393</v>
      </c>
      <c r="G30" s="83">
        <v>47492</v>
      </c>
      <c r="H30" s="83">
        <v>48291</v>
      </c>
      <c r="I30" s="83">
        <v>35211</v>
      </c>
      <c r="J30" s="83">
        <v>83502</v>
      </c>
    </row>
    <row r="31" spans="1:10" ht="15.75" thickBot="1" x14ac:dyDescent="0.3">
      <c r="A31" s="82" t="s">
        <v>35</v>
      </c>
      <c r="B31" s="83">
        <v>34847</v>
      </c>
      <c r="C31" s="83">
        <v>29632</v>
      </c>
      <c r="D31" s="83">
        <v>64479</v>
      </c>
      <c r="E31" s="83">
        <v>53945</v>
      </c>
      <c r="F31" s="83">
        <v>53623</v>
      </c>
      <c r="G31" s="83">
        <v>107568</v>
      </c>
      <c r="H31" s="83">
        <v>88792</v>
      </c>
      <c r="I31" s="83">
        <v>83255</v>
      </c>
      <c r="J31" s="83">
        <v>172047</v>
      </c>
    </row>
    <row r="32" spans="1:10" ht="15.75" thickBot="1" x14ac:dyDescent="0.3">
      <c r="A32" s="96" t="s">
        <v>373</v>
      </c>
      <c r="B32" s="97">
        <v>33377</v>
      </c>
      <c r="C32" s="98">
        <v>28558</v>
      </c>
      <c r="D32" s="97">
        <v>61935</v>
      </c>
      <c r="E32" s="99">
        <v>51774</v>
      </c>
      <c r="F32" s="97">
        <v>51475</v>
      </c>
      <c r="G32" s="99">
        <v>103249</v>
      </c>
      <c r="H32" s="97">
        <v>85151</v>
      </c>
      <c r="I32" s="98">
        <v>80033</v>
      </c>
      <c r="J32" s="97">
        <v>165184</v>
      </c>
    </row>
    <row r="33" spans="1:10" ht="15.75" thickBot="1" x14ac:dyDescent="0.3">
      <c r="A33" s="82" t="s">
        <v>297</v>
      </c>
      <c r="B33" s="83">
        <v>1082111</v>
      </c>
      <c r="C33" s="83">
        <v>861838</v>
      </c>
      <c r="D33" s="83">
        <v>1943949</v>
      </c>
      <c r="E33" s="83">
        <v>2233578</v>
      </c>
      <c r="F33" s="83">
        <v>2243151</v>
      </c>
      <c r="G33" s="83">
        <v>4476729</v>
      </c>
      <c r="H33" s="83">
        <v>3315689</v>
      </c>
      <c r="I33" s="83">
        <v>3104989</v>
      </c>
      <c r="J33" s="83">
        <v>6420678</v>
      </c>
    </row>
  </sheetData>
  <mergeCells count="4">
    <mergeCell ref="A2:A3"/>
    <mergeCell ref="B2:D2"/>
    <mergeCell ref="E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7622-AFF4-482C-8127-23600E40520F}">
  <dimension ref="A1:J26"/>
  <sheetViews>
    <sheetView tabSelected="1" zoomScale="90" zoomScaleNormal="90" workbookViewId="0"/>
  </sheetViews>
  <sheetFormatPr defaultRowHeight="15" x14ac:dyDescent="0.25"/>
  <cols>
    <col min="1" max="1" width="13.5703125" customWidth="1"/>
    <col min="7" max="7" width="11" customWidth="1"/>
    <col min="8" max="8" width="10.85546875" customWidth="1"/>
  </cols>
  <sheetData>
    <row r="1" spans="1:10" ht="15.75" thickBot="1" x14ac:dyDescent="0.3">
      <c r="A1" s="32" t="s">
        <v>374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7.75" thickBot="1" x14ac:dyDescent="0.3">
      <c r="A2" s="112" t="s">
        <v>380</v>
      </c>
      <c r="B2" s="66" t="s">
        <v>381</v>
      </c>
      <c r="C2" s="113" t="s">
        <v>36</v>
      </c>
      <c r="D2" s="66" t="s">
        <v>250</v>
      </c>
      <c r="E2" s="113" t="s">
        <v>39</v>
      </c>
      <c r="F2" s="66" t="s">
        <v>40</v>
      </c>
      <c r="G2" s="113" t="s">
        <v>29</v>
      </c>
      <c r="H2" s="66" t="s">
        <v>30</v>
      </c>
      <c r="I2" s="113" t="s">
        <v>35</v>
      </c>
      <c r="J2" s="114" t="s">
        <v>297</v>
      </c>
    </row>
    <row r="3" spans="1:10" ht="15.75" thickBot="1" x14ac:dyDescent="0.3">
      <c r="A3" s="60" t="s">
        <v>382</v>
      </c>
      <c r="B3" s="10">
        <v>6</v>
      </c>
      <c r="C3" s="115">
        <v>30.1</v>
      </c>
      <c r="D3" s="10">
        <v>14.8</v>
      </c>
      <c r="E3" s="115">
        <v>1.9</v>
      </c>
      <c r="F3" s="10">
        <v>1.4</v>
      </c>
      <c r="G3" s="115">
        <v>45.4</v>
      </c>
      <c r="H3" s="10">
        <v>4.5999999999999996</v>
      </c>
      <c r="I3" s="115">
        <v>1.6</v>
      </c>
      <c r="J3" s="8">
        <v>386036</v>
      </c>
    </row>
    <row r="4" spans="1:10" ht="15.75" thickBot="1" x14ac:dyDescent="0.3">
      <c r="A4" s="60" t="s">
        <v>383</v>
      </c>
      <c r="B4" s="10">
        <v>0.1</v>
      </c>
      <c r="C4" s="115">
        <v>48</v>
      </c>
      <c r="D4" s="10">
        <v>32.1</v>
      </c>
      <c r="E4" s="115">
        <v>2.4</v>
      </c>
      <c r="F4" s="10">
        <v>1.3</v>
      </c>
      <c r="G4" s="115">
        <v>10</v>
      </c>
      <c r="H4" s="10">
        <v>4.7</v>
      </c>
      <c r="I4" s="115">
        <v>1.4</v>
      </c>
      <c r="J4" s="8">
        <v>8652</v>
      </c>
    </row>
    <row r="5" spans="1:10" ht="15.75" thickBot="1" x14ac:dyDescent="0.3">
      <c r="A5" s="60" t="s">
        <v>384</v>
      </c>
      <c r="B5" s="10">
        <v>10.8</v>
      </c>
      <c r="C5" s="115">
        <v>28.3</v>
      </c>
      <c r="D5" s="10">
        <v>30.4</v>
      </c>
      <c r="E5" s="115">
        <v>1.7</v>
      </c>
      <c r="F5" s="10">
        <v>2.5</v>
      </c>
      <c r="G5" s="115">
        <v>29.2</v>
      </c>
      <c r="H5" s="10">
        <v>5.9</v>
      </c>
      <c r="I5" s="115">
        <v>1.9</v>
      </c>
      <c r="J5" s="8">
        <v>692257</v>
      </c>
    </row>
    <row r="6" spans="1:10" ht="15.75" thickBot="1" x14ac:dyDescent="0.3">
      <c r="A6" s="60" t="s">
        <v>385</v>
      </c>
      <c r="B6" s="10">
        <v>2.2000000000000002</v>
      </c>
      <c r="C6" s="115">
        <v>39.9</v>
      </c>
      <c r="D6" s="10">
        <v>17.5</v>
      </c>
      <c r="E6" s="115">
        <v>0.8</v>
      </c>
      <c r="F6" s="10">
        <v>0.9</v>
      </c>
      <c r="G6" s="115">
        <v>36.6</v>
      </c>
      <c r="H6" s="10">
        <v>3.1</v>
      </c>
      <c r="I6" s="115">
        <v>1.1000000000000001</v>
      </c>
      <c r="J6" s="8">
        <v>141985</v>
      </c>
    </row>
    <row r="7" spans="1:10" ht="15.75" thickBot="1" x14ac:dyDescent="0.3">
      <c r="A7" s="60" t="s">
        <v>386</v>
      </c>
      <c r="B7" s="10">
        <v>9.6</v>
      </c>
      <c r="C7" s="115">
        <v>23.2</v>
      </c>
      <c r="D7" s="10">
        <v>17.100000000000001</v>
      </c>
      <c r="E7" s="115">
        <v>1.1000000000000001</v>
      </c>
      <c r="F7" s="10">
        <v>1.3</v>
      </c>
      <c r="G7" s="115">
        <v>49.5</v>
      </c>
      <c r="H7" s="10">
        <v>5</v>
      </c>
      <c r="I7" s="115">
        <v>2.8</v>
      </c>
      <c r="J7" s="8">
        <v>616684</v>
      </c>
    </row>
    <row r="8" spans="1:10" ht="15.75" thickBot="1" x14ac:dyDescent="0.3">
      <c r="A8" s="60" t="s">
        <v>387</v>
      </c>
      <c r="B8" s="10">
        <v>3.3</v>
      </c>
      <c r="C8" s="115">
        <v>35.5</v>
      </c>
      <c r="D8" s="10">
        <v>14.8</v>
      </c>
      <c r="E8" s="115">
        <v>1.9</v>
      </c>
      <c r="F8" s="10">
        <v>1.3</v>
      </c>
      <c r="G8" s="115">
        <v>36.299999999999997</v>
      </c>
      <c r="H8" s="10">
        <v>6.5</v>
      </c>
      <c r="I8" s="115">
        <v>3.7</v>
      </c>
      <c r="J8" s="8">
        <v>211261</v>
      </c>
    </row>
    <row r="9" spans="1:10" ht="15.75" thickBot="1" x14ac:dyDescent="0.3">
      <c r="A9" s="60" t="s">
        <v>388</v>
      </c>
      <c r="B9" s="10">
        <v>2.9</v>
      </c>
      <c r="C9" s="115">
        <v>25.1</v>
      </c>
      <c r="D9" s="10">
        <v>13</v>
      </c>
      <c r="E9" s="115">
        <v>1.2</v>
      </c>
      <c r="F9" s="10">
        <v>1.4</v>
      </c>
      <c r="G9" s="115">
        <v>52.6</v>
      </c>
      <c r="H9" s="10">
        <v>5.3</v>
      </c>
      <c r="I9" s="115">
        <v>1.3</v>
      </c>
      <c r="J9" s="8">
        <v>185252</v>
      </c>
    </row>
    <row r="10" spans="1:10" ht="15.75" thickBot="1" x14ac:dyDescent="0.3">
      <c r="A10" s="60" t="s">
        <v>389</v>
      </c>
      <c r="B10" s="10">
        <v>4.4000000000000004</v>
      </c>
      <c r="C10" s="115">
        <v>33</v>
      </c>
      <c r="D10" s="10">
        <v>27.3</v>
      </c>
      <c r="E10" s="115">
        <v>1.8</v>
      </c>
      <c r="F10" s="10">
        <v>2</v>
      </c>
      <c r="G10" s="115">
        <v>28.4</v>
      </c>
      <c r="H10" s="10">
        <v>5.9</v>
      </c>
      <c r="I10" s="115">
        <v>1.6</v>
      </c>
      <c r="J10" s="8">
        <v>281149</v>
      </c>
    </row>
    <row r="11" spans="1:10" ht="15.75" thickBot="1" x14ac:dyDescent="0.3">
      <c r="A11" s="60" t="s">
        <v>390</v>
      </c>
      <c r="B11" s="10">
        <v>3.8</v>
      </c>
      <c r="C11" s="115">
        <v>28.2</v>
      </c>
      <c r="D11" s="10">
        <v>18.899999999999999</v>
      </c>
      <c r="E11" s="115">
        <v>1.8</v>
      </c>
      <c r="F11" s="10">
        <v>4.8</v>
      </c>
      <c r="G11" s="115">
        <v>36.200000000000003</v>
      </c>
      <c r="H11" s="10">
        <v>7.9</v>
      </c>
      <c r="I11" s="115">
        <v>2.2000000000000002</v>
      </c>
      <c r="J11" s="8">
        <v>242306</v>
      </c>
    </row>
    <row r="12" spans="1:10" ht="15.75" thickBot="1" x14ac:dyDescent="0.3">
      <c r="A12" s="60" t="s">
        <v>391</v>
      </c>
      <c r="B12" s="10">
        <v>0.8</v>
      </c>
      <c r="C12" s="115">
        <v>43.3</v>
      </c>
      <c r="D12" s="10">
        <v>21.6</v>
      </c>
      <c r="E12" s="115">
        <v>1.8</v>
      </c>
      <c r="F12" s="10">
        <v>1.6</v>
      </c>
      <c r="G12" s="115">
        <v>23.9</v>
      </c>
      <c r="H12" s="10">
        <v>5.9</v>
      </c>
      <c r="I12" s="115">
        <v>1.9</v>
      </c>
      <c r="J12" s="8">
        <v>50140</v>
      </c>
    </row>
    <row r="13" spans="1:10" ht="15.75" thickBot="1" x14ac:dyDescent="0.3">
      <c r="A13" s="60" t="s">
        <v>392</v>
      </c>
      <c r="B13" s="10">
        <v>3</v>
      </c>
      <c r="C13" s="115">
        <v>23.9</v>
      </c>
      <c r="D13" s="10">
        <v>14.4</v>
      </c>
      <c r="E13" s="115">
        <v>0.8</v>
      </c>
      <c r="F13" s="10">
        <v>1</v>
      </c>
      <c r="G13" s="115">
        <v>53.9</v>
      </c>
      <c r="H13" s="10">
        <v>4.4000000000000004</v>
      </c>
      <c r="I13" s="115">
        <v>1.6</v>
      </c>
      <c r="J13" s="8">
        <v>191929</v>
      </c>
    </row>
    <row r="14" spans="1:10" ht="15.75" thickBot="1" x14ac:dyDescent="0.3">
      <c r="A14" s="60" t="s">
        <v>393</v>
      </c>
      <c r="B14" s="10">
        <v>8.1</v>
      </c>
      <c r="C14" s="115">
        <v>25.3</v>
      </c>
      <c r="D14" s="10">
        <v>14.3</v>
      </c>
      <c r="E14" s="115">
        <v>1.8</v>
      </c>
      <c r="F14" s="10">
        <v>2.2999999999999998</v>
      </c>
      <c r="G14" s="115">
        <v>44</v>
      </c>
      <c r="H14" s="10">
        <v>9.9</v>
      </c>
      <c r="I14" s="115">
        <v>2.2000000000000002</v>
      </c>
      <c r="J14" s="8">
        <v>522404</v>
      </c>
    </row>
    <row r="15" spans="1:10" ht="15.75" thickBot="1" x14ac:dyDescent="0.3">
      <c r="A15" s="60" t="s">
        <v>394</v>
      </c>
      <c r="B15" s="10">
        <v>3.4</v>
      </c>
      <c r="C15" s="115">
        <v>30.2</v>
      </c>
      <c r="D15" s="10">
        <v>15.4</v>
      </c>
      <c r="E15" s="115">
        <v>1</v>
      </c>
      <c r="F15" s="10">
        <v>0.6</v>
      </c>
      <c r="G15" s="115">
        <v>35</v>
      </c>
      <c r="H15" s="10">
        <v>12.3</v>
      </c>
      <c r="I15" s="115">
        <v>5.5</v>
      </c>
      <c r="J15" s="8">
        <v>219412</v>
      </c>
    </row>
    <row r="16" spans="1:10" ht="15.75" thickBot="1" x14ac:dyDescent="0.3">
      <c r="A16" s="60" t="s">
        <v>395</v>
      </c>
      <c r="B16" s="10">
        <v>1.6</v>
      </c>
      <c r="C16" s="115">
        <v>25.2</v>
      </c>
      <c r="D16" s="10">
        <v>14.2</v>
      </c>
      <c r="E16" s="115">
        <v>0.3</v>
      </c>
      <c r="F16" s="10">
        <v>0.3</v>
      </c>
      <c r="G16" s="115">
        <v>38.799999999999997</v>
      </c>
      <c r="H16" s="10">
        <v>18.100000000000001</v>
      </c>
      <c r="I16" s="115">
        <v>3.2</v>
      </c>
      <c r="J16" s="8">
        <v>102022</v>
      </c>
    </row>
    <row r="17" spans="1:10" ht="15.75" thickBot="1" x14ac:dyDescent="0.3">
      <c r="A17" s="60" t="s">
        <v>396</v>
      </c>
      <c r="B17" s="10">
        <v>9.1</v>
      </c>
      <c r="C17" s="115">
        <v>31.5</v>
      </c>
      <c r="D17" s="10">
        <v>24.1</v>
      </c>
      <c r="E17" s="115">
        <v>0.8</v>
      </c>
      <c r="F17" s="10">
        <v>0.6</v>
      </c>
      <c r="G17" s="115">
        <v>29.8</v>
      </c>
      <c r="H17" s="10">
        <v>10.5</v>
      </c>
      <c r="I17" s="115">
        <v>2.7</v>
      </c>
      <c r="J17" s="8">
        <v>584288</v>
      </c>
    </row>
    <row r="18" spans="1:10" ht="15.75" thickBot="1" x14ac:dyDescent="0.3">
      <c r="A18" s="60" t="s">
        <v>397</v>
      </c>
      <c r="B18" s="10">
        <v>6.1</v>
      </c>
      <c r="C18" s="115">
        <v>51.5</v>
      </c>
      <c r="D18" s="10">
        <v>25</v>
      </c>
      <c r="E18" s="115">
        <v>0.8</v>
      </c>
      <c r="F18" s="10">
        <v>0.6</v>
      </c>
      <c r="G18" s="115">
        <v>13.7</v>
      </c>
      <c r="H18" s="10">
        <v>6.9</v>
      </c>
      <c r="I18" s="115">
        <v>1.5</v>
      </c>
      <c r="J18" s="8">
        <v>393084</v>
      </c>
    </row>
    <row r="19" spans="1:10" ht="15.75" thickBot="1" x14ac:dyDescent="0.3">
      <c r="A19" s="60" t="s">
        <v>398</v>
      </c>
      <c r="B19" s="10">
        <v>2.4</v>
      </c>
      <c r="C19" s="115">
        <v>25.3</v>
      </c>
      <c r="D19" s="10">
        <v>15.4</v>
      </c>
      <c r="E19" s="115">
        <v>0.4</v>
      </c>
      <c r="F19" s="10">
        <v>0.3</v>
      </c>
      <c r="G19" s="115">
        <v>51.5</v>
      </c>
      <c r="H19" s="10">
        <v>5.0999999999999996</v>
      </c>
      <c r="I19" s="115">
        <v>2.1</v>
      </c>
      <c r="J19" s="8">
        <v>152520</v>
      </c>
    </row>
    <row r="20" spans="1:10" ht="15.75" thickBot="1" x14ac:dyDescent="0.3">
      <c r="A20" s="60" t="s">
        <v>399</v>
      </c>
      <c r="B20" s="10">
        <v>7.2</v>
      </c>
      <c r="C20" s="115">
        <v>32.299999999999997</v>
      </c>
      <c r="D20" s="10">
        <v>14.9</v>
      </c>
      <c r="E20" s="115">
        <v>0.3</v>
      </c>
      <c r="F20" s="10">
        <v>0.2</v>
      </c>
      <c r="G20" s="115">
        <v>35.799999999999997</v>
      </c>
      <c r="H20" s="10">
        <v>10.4</v>
      </c>
      <c r="I20" s="115">
        <v>6.1</v>
      </c>
      <c r="J20" s="8">
        <v>464108</v>
      </c>
    </row>
    <row r="21" spans="1:10" ht="15.75" thickBot="1" x14ac:dyDescent="0.3">
      <c r="A21" s="60" t="s">
        <v>400</v>
      </c>
      <c r="B21" s="10">
        <v>13.1</v>
      </c>
      <c r="C21" s="115">
        <v>54.7</v>
      </c>
      <c r="D21" s="10">
        <v>14.4</v>
      </c>
      <c r="E21" s="115">
        <v>0.6</v>
      </c>
      <c r="F21" s="10">
        <v>0.4</v>
      </c>
      <c r="G21" s="115">
        <v>18.5</v>
      </c>
      <c r="H21" s="10">
        <v>8.3000000000000007</v>
      </c>
      <c r="I21" s="115">
        <v>3.1</v>
      </c>
      <c r="J21" s="8">
        <v>842107</v>
      </c>
    </row>
    <row r="22" spans="1:10" ht="15.75" thickBot="1" x14ac:dyDescent="0.3">
      <c r="A22" s="60" t="s">
        <v>401</v>
      </c>
      <c r="B22" s="10">
        <v>2.1</v>
      </c>
      <c r="C22" s="115">
        <v>67</v>
      </c>
      <c r="D22" s="10">
        <v>18.899999999999999</v>
      </c>
      <c r="E22" s="115">
        <v>0.9</v>
      </c>
      <c r="F22" s="10">
        <v>1</v>
      </c>
      <c r="G22" s="115">
        <v>7.7</v>
      </c>
      <c r="H22" s="10">
        <v>2.8</v>
      </c>
      <c r="I22" s="115">
        <v>1.8</v>
      </c>
      <c r="J22" s="8">
        <v>133082</v>
      </c>
    </row>
    <row r="23" spans="1:10" ht="15.75" thickBot="1" x14ac:dyDescent="0.3">
      <c r="A23" s="58" t="s">
        <v>305</v>
      </c>
      <c r="B23" s="10">
        <v>39.299999999999997</v>
      </c>
      <c r="C23" s="115">
        <v>29</v>
      </c>
      <c r="D23" s="10">
        <v>21.1</v>
      </c>
      <c r="E23" s="115">
        <v>1.5</v>
      </c>
      <c r="F23" s="10">
        <v>1.7</v>
      </c>
      <c r="G23" s="115">
        <v>39.200000000000003</v>
      </c>
      <c r="H23" s="10">
        <v>5.3</v>
      </c>
      <c r="I23" s="115">
        <v>2.1</v>
      </c>
      <c r="J23" s="8">
        <v>2523276</v>
      </c>
    </row>
    <row r="24" spans="1:10" ht="15.75" thickBot="1" x14ac:dyDescent="0.3">
      <c r="A24" s="58" t="s">
        <v>306</v>
      </c>
      <c r="B24" s="10">
        <v>15.7</v>
      </c>
      <c r="C24" s="115">
        <v>26.7</v>
      </c>
      <c r="D24" s="10">
        <v>15.8</v>
      </c>
      <c r="E24" s="115">
        <v>1.6</v>
      </c>
      <c r="F24" s="10">
        <v>2.6</v>
      </c>
      <c r="G24" s="115">
        <v>43</v>
      </c>
      <c r="H24" s="10">
        <v>8.1999999999999993</v>
      </c>
      <c r="I24" s="115">
        <v>2.1</v>
      </c>
      <c r="J24" s="8">
        <v>1006779</v>
      </c>
    </row>
    <row r="25" spans="1:10" ht="15.75" thickBot="1" x14ac:dyDescent="0.3">
      <c r="A25" s="58" t="s">
        <v>307</v>
      </c>
      <c r="B25" s="10">
        <v>45</v>
      </c>
      <c r="C25" s="115">
        <v>42.1</v>
      </c>
      <c r="D25" s="10">
        <v>18.2</v>
      </c>
      <c r="E25" s="115">
        <v>0.6</v>
      </c>
      <c r="F25" s="10">
        <v>0.5</v>
      </c>
      <c r="G25" s="115">
        <v>26.1</v>
      </c>
      <c r="H25" s="10">
        <v>9.1</v>
      </c>
      <c r="I25" s="115">
        <v>3.4</v>
      </c>
      <c r="J25" s="8">
        <v>2890623</v>
      </c>
    </row>
    <row r="26" spans="1:10" ht="15.75" thickBot="1" x14ac:dyDescent="0.3">
      <c r="A26" s="58" t="s">
        <v>334</v>
      </c>
      <c r="B26" s="10">
        <v>100</v>
      </c>
      <c r="C26" s="115">
        <v>34.5</v>
      </c>
      <c r="D26" s="10">
        <v>19</v>
      </c>
      <c r="E26" s="115">
        <v>1.1000000000000001</v>
      </c>
      <c r="F26" s="10">
        <v>1.3</v>
      </c>
      <c r="G26" s="115">
        <v>33.9</v>
      </c>
      <c r="H26" s="10">
        <v>7.5</v>
      </c>
      <c r="I26" s="115">
        <v>2.7</v>
      </c>
      <c r="J26" s="8">
        <v>6420678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760A-D1DC-4DB9-9745-F539D243A5BF}">
  <dimension ref="A1:J22"/>
  <sheetViews>
    <sheetView workbookViewId="0"/>
  </sheetViews>
  <sheetFormatPr defaultRowHeight="15" x14ac:dyDescent="0.25"/>
  <sheetData>
    <row r="1" spans="1:10" ht="15.75" thickBot="1" x14ac:dyDescent="0.3">
      <c r="A1" s="32" t="s">
        <v>375</v>
      </c>
    </row>
    <row r="2" spans="1:10" ht="15.75" thickBot="1" x14ac:dyDescent="0.3">
      <c r="A2" s="136" t="s">
        <v>345</v>
      </c>
      <c r="B2" s="135" t="s">
        <v>352</v>
      </c>
      <c r="C2" s="135"/>
      <c r="D2" s="135"/>
      <c r="E2" s="134" t="s">
        <v>353</v>
      </c>
      <c r="F2" s="134"/>
      <c r="G2" s="134"/>
      <c r="H2" s="138" t="s">
        <v>2</v>
      </c>
      <c r="I2" s="138"/>
      <c r="J2" s="138"/>
    </row>
    <row r="3" spans="1:10" ht="15.75" thickBot="1" x14ac:dyDescent="0.3">
      <c r="A3" s="137"/>
      <c r="B3" s="93" t="s">
        <v>0</v>
      </c>
      <c r="C3" s="94" t="s">
        <v>1</v>
      </c>
      <c r="D3" s="94" t="s">
        <v>297</v>
      </c>
      <c r="E3" s="93" t="s">
        <v>0</v>
      </c>
      <c r="F3" s="94" t="s">
        <v>1</v>
      </c>
      <c r="G3" s="94" t="s">
        <v>297</v>
      </c>
      <c r="H3" s="93" t="s">
        <v>0</v>
      </c>
      <c r="I3" s="93" t="s">
        <v>1</v>
      </c>
      <c r="J3" s="93" t="s">
        <v>297</v>
      </c>
    </row>
    <row r="4" spans="1:10" ht="15.75" thickBot="1" x14ac:dyDescent="0.3">
      <c r="A4" s="101" t="s">
        <v>44</v>
      </c>
      <c r="B4" s="102">
        <v>97389</v>
      </c>
      <c r="C4" s="102">
        <v>62409</v>
      </c>
      <c r="D4" s="102">
        <v>159798</v>
      </c>
      <c r="E4" s="102">
        <v>9694</v>
      </c>
      <c r="F4" s="102">
        <v>17959</v>
      </c>
      <c r="G4" s="102">
        <v>27653</v>
      </c>
      <c r="H4" s="102">
        <v>107083</v>
      </c>
      <c r="I4" s="102">
        <v>80368</v>
      </c>
      <c r="J4" s="102">
        <v>187451</v>
      </c>
    </row>
    <row r="5" spans="1:10" ht="15.75" thickBot="1" x14ac:dyDescent="0.3">
      <c r="A5" s="103" t="s">
        <v>354</v>
      </c>
      <c r="B5" s="104">
        <v>27255</v>
      </c>
      <c r="C5" s="105">
        <v>14390</v>
      </c>
      <c r="D5" s="104">
        <v>41645</v>
      </c>
      <c r="E5" s="106">
        <v>964</v>
      </c>
      <c r="F5" s="104">
        <v>2678</v>
      </c>
      <c r="G5" s="107">
        <v>3642</v>
      </c>
      <c r="H5" s="104">
        <v>28219</v>
      </c>
      <c r="I5" s="105">
        <v>17068</v>
      </c>
      <c r="J5" s="104">
        <v>45287</v>
      </c>
    </row>
    <row r="6" spans="1:10" ht="15.75" thickBot="1" x14ac:dyDescent="0.3">
      <c r="A6" s="103" t="s">
        <v>362</v>
      </c>
      <c r="B6" s="104">
        <v>20680</v>
      </c>
      <c r="C6" s="105">
        <v>17362</v>
      </c>
      <c r="D6" s="104">
        <v>38042</v>
      </c>
      <c r="E6" s="107">
        <v>1341</v>
      </c>
      <c r="F6" s="104">
        <v>3232</v>
      </c>
      <c r="G6" s="107">
        <v>4573</v>
      </c>
      <c r="H6" s="104">
        <v>22021</v>
      </c>
      <c r="I6" s="105">
        <v>20594</v>
      </c>
      <c r="J6" s="104">
        <v>42615</v>
      </c>
    </row>
    <row r="7" spans="1:10" ht="15.75" thickBot="1" x14ac:dyDescent="0.3">
      <c r="A7" s="103" t="s">
        <v>355</v>
      </c>
      <c r="B7" s="104">
        <v>13294</v>
      </c>
      <c r="C7" s="105">
        <v>10089</v>
      </c>
      <c r="D7" s="104">
        <v>23383</v>
      </c>
      <c r="E7" s="107">
        <v>2250</v>
      </c>
      <c r="F7" s="104">
        <v>2772</v>
      </c>
      <c r="G7" s="107">
        <v>5022</v>
      </c>
      <c r="H7" s="104">
        <v>15544</v>
      </c>
      <c r="I7" s="105">
        <v>12861</v>
      </c>
      <c r="J7" s="104">
        <v>28405</v>
      </c>
    </row>
    <row r="8" spans="1:10" ht="15.75" thickBot="1" x14ac:dyDescent="0.3">
      <c r="A8" s="103" t="s">
        <v>356</v>
      </c>
      <c r="B8" s="104">
        <v>8685</v>
      </c>
      <c r="C8" s="105">
        <v>6770</v>
      </c>
      <c r="D8" s="104">
        <v>15455</v>
      </c>
      <c r="E8" s="107">
        <v>1065</v>
      </c>
      <c r="F8" s="104">
        <v>1339</v>
      </c>
      <c r="G8" s="107">
        <v>2404</v>
      </c>
      <c r="H8" s="104">
        <v>9750</v>
      </c>
      <c r="I8" s="105">
        <v>8109</v>
      </c>
      <c r="J8" s="104">
        <v>17859</v>
      </c>
    </row>
    <row r="9" spans="1:10" ht="15.75" thickBot="1" x14ac:dyDescent="0.3">
      <c r="A9" s="103" t="s">
        <v>363</v>
      </c>
      <c r="B9" s="104">
        <v>6189</v>
      </c>
      <c r="C9" s="105">
        <v>4636</v>
      </c>
      <c r="D9" s="104">
        <v>10825</v>
      </c>
      <c r="E9" s="107">
        <v>1035</v>
      </c>
      <c r="F9" s="104">
        <v>1399</v>
      </c>
      <c r="G9" s="107">
        <v>2434</v>
      </c>
      <c r="H9" s="104">
        <v>7224</v>
      </c>
      <c r="I9" s="105">
        <v>6035</v>
      </c>
      <c r="J9" s="104">
        <v>13259</v>
      </c>
    </row>
    <row r="10" spans="1:10" ht="15.75" thickBot="1" x14ac:dyDescent="0.3">
      <c r="A10" s="103" t="s">
        <v>357</v>
      </c>
      <c r="B10" s="104">
        <v>6504</v>
      </c>
      <c r="C10" s="105">
        <v>3503</v>
      </c>
      <c r="D10" s="104">
        <v>10007</v>
      </c>
      <c r="E10" s="107">
        <v>1035</v>
      </c>
      <c r="F10" s="104">
        <v>2081</v>
      </c>
      <c r="G10" s="107">
        <v>3116</v>
      </c>
      <c r="H10" s="104">
        <v>7539</v>
      </c>
      <c r="I10" s="105">
        <v>5584</v>
      </c>
      <c r="J10" s="104">
        <v>13123</v>
      </c>
    </row>
    <row r="11" spans="1:10" ht="15.75" thickBot="1" x14ac:dyDescent="0.3">
      <c r="A11" s="103" t="s">
        <v>376</v>
      </c>
      <c r="B11" s="104">
        <v>2958</v>
      </c>
      <c r="C11" s="108">
        <v>744</v>
      </c>
      <c r="D11" s="104">
        <v>3702</v>
      </c>
      <c r="E11" s="106">
        <v>230</v>
      </c>
      <c r="F11" s="109">
        <v>248</v>
      </c>
      <c r="G11" s="106">
        <v>478</v>
      </c>
      <c r="H11" s="104">
        <v>3188</v>
      </c>
      <c r="I11" s="108">
        <v>992</v>
      </c>
      <c r="J11" s="104">
        <v>4180</v>
      </c>
    </row>
    <row r="12" spans="1:10" ht="15.75" thickBot="1" x14ac:dyDescent="0.3">
      <c r="A12" s="103" t="s">
        <v>377</v>
      </c>
      <c r="B12" s="109">
        <v>917</v>
      </c>
      <c r="C12" s="105">
        <v>1237</v>
      </c>
      <c r="D12" s="104">
        <v>2154</v>
      </c>
      <c r="E12" s="106">
        <v>407</v>
      </c>
      <c r="F12" s="109">
        <v>613</v>
      </c>
      <c r="G12" s="107">
        <v>1020</v>
      </c>
      <c r="H12" s="104">
        <v>1324</v>
      </c>
      <c r="I12" s="105">
        <v>1850</v>
      </c>
      <c r="J12" s="104">
        <v>3174</v>
      </c>
    </row>
    <row r="13" spans="1:10" ht="15.75" thickBot="1" x14ac:dyDescent="0.3">
      <c r="A13" s="103" t="s">
        <v>378</v>
      </c>
      <c r="B13" s="104">
        <v>1576</v>
      </c>
      <c r="C13" s="108">
        <v>68</v>
      </c>
      <c r="D13" s="104">
        <v>1644</v>
      </c>
      <c r="E13" s="106">
        <v>214</v>
      </c>
      <c r="F13" s="109">
        <v>661</v>
      </c>
      <c r="G13" s="106">
        <v>875</v>
      </c>
      <c r="H13" s="104">
        <v>1790</v>
      </c>
      <c r="I13" s="108">
        <v>729</v>
      </c>
      <c r="J13" s="104">
        <v>2519</v>
      </c>
    </row>
    <row r="14" spans="1:10" ht="15.75" thickBot="1" x14ac:dyDescent="0.3">
      <c r="A14" s="103" t="s">
        <v>359</v>
      </c>
      <c r="B14" s="109">
        <v>972</v>
      </c>
      <c r="C14" s="108">
        <v>414</v>
      </c>
      <c r="D14" s="104">
        <v>1386</v>
      </c>
      <c r="E14" s="106">
        <v>114</v>
      </c>
      <c r="F14" s="109">
        <v>324</v>
      </c>
      <c r="G14" s="106">
        <v>438</v>
      </c>
      <c r="H14" s="104">
        <v>1086</v>
      </c>
      <c r="I14" s="108">
        <v>738</v>
      </c>
      <c r="J14" s="104">
        <v>1824</v>
      </c>
    </row>
    <row r="15" spans="1:10" ht="15.75" thickBot="1" x14ac:dyDescent="0.3">
      <c r="A15" s="101" t="s">
        <v>39</v>
      </c>
      <c r="B15" s="102">
        <v>3355</v>
      </c>
      <c r="C15" s="102">
        <v>1388</v>
      </c>
      <c r="D15" s="102">
        <v>4743</v>
      </c>
      <c r="E15" s="110">
        <v>770</v>
      </c>
      <c r="F15" s="110">
        <v>831</v>
      </c>
      <c r="G15" s="102">
        <v>1601</v>
      </c>
      <c r="H15" s="102">
        <v>4125</v>
      </c>
      <c r="I15" s="102">
        <v>2219</v>
      </c>
      <c r="J15" s="102">
        <v>6344</v>
      </c>
    </row>
    <row r="16" spans="1:10" ht="15.75" thickBot="1" x14ac:dyDescent="0.3">
      <c r="A16" s="103" t="s">
        <v>379</v>
      </c>
      <c r="B16" s="104">
        <v>1960</v>
      </c>
      <c r="C16" s="108">
        <v>470</v>
      </c>
      <c r="D16" s="104">
        <v>2430</v>
      </c>
      <c r="E16" s="106">
        <v>129</v>
      </c>
      <c r="F16" s="109">
        <v>96</v>
      </c>
      <c r="G16" s="106">
        <v>225</v>
      </c>
      <c r="H16" s="104">
        <v>2089</v>
      </c>
      <c r="I16" s="108">
        <v>566</v>
      </c>
      <c r="J16" s="104">
        <v>2655</v>
      </c>
    </row>
    <row r="17" spans="1:10" ht="15.75" thickBot="1" x14ac:dyDescent="0.3">
      <c r="A17" s="101" t="s">
        <v>43</v>
      </c>
      <c r="B17" s="102">
        <v>38467</v>
      </c>
      <c r="C17" s="102">
        <v>33468</v>
      </c>
      <c r="D17" s="102">
        <v>71935</v>
      </c>
      <c r="E17" s="102">
        <v>25385</v>
      </c>
      <c r="F17" s="102">
        <v>40226</v>
      </c>
      <c r="G17" s="102">
        <v>65611</v>
      </c>
      <c r="H17" s="102">
        <v>63852</v>
      </c>
      <c r="I17" s="102">
        <v>73694</v>
      </c>
      <c r="J17" s="102">
        <v>137546</v>
      </c>
    </row>
    <row r="18" spans="1:10" ht="15.75" thickBot="1" x14ac:dyDescent="0.3">
      <c r="A18" s="111" t="s">
        <v>30</v>
      </c>
      <c r="B18" s="104">
        <v>19370</v>
      </c>
      <c r="C18" s="105">
        <v>16669</v>
      </c>
      <c r="D18" s="104">
        <v>36039</v>
      </c>
      <c r="E18" s="107">
        <v>1451</v>
      </c>
      <c r="F18" s="104">
        <v>1816</v>
      </c>
      <c r="G18" s="107">
        <v>3267</v>
      </c>
      <c r="H18" s="104">
        <v>20821</v>
      </c>
      <c r="I18" s="105">
        <v>18485</v>
      </c>
      <c r="J18" s="104">
        <v>39306</v>
      </c>
    </row>
    <row r="19" spans="1:10" ht="15.75" thickBot="1" x14ac:dyDescent="0.3">
      <c r="A19" s="111" t="s">
        <v>29</v>
      </c>
      <c r="B19" s="104">
        <v>19097</v>
      </c>
      <c r="C19" s="105">
        <v>16799</v>
      </c>
      <c r="D19" s="104">
        <v>35896</v>
      </c>
      <c r="E19" s="107">
        <v>23934</v>
      </c>
      <c r="F19" s="104">
        <v>38410</v>
      </c>
      <c r="G19" s="107">
        <v>62344</v>
      </c>
      <c r="H19" s="104">
        <v>43031</v>
      </c>
      <c r="I19" s="105">
        <v>55209</v>
      </c>
      <c r="J19" s="104">
        <v>98240</v>
      </c>
    </row>
    <row r="20" spans="1:10" ht="15.75" thickBot="1" x14ac:dyDescent="0.3">
      <c r="A20" s="101" t="s">
        <v>40</v>
      </c>
      <c r="B20" s="102">
        <v>1697</v>
      </c>
      <c r="C20" s="110">
        <v>466</v>
      </c>
      <c r="D20" s="102">
        <v>2163</v>
      </c>
      <c r="E20" s="110">
        <v>668</v>
      </c>
      <c r="F20" s="110">
        <v>863</v>
      </c>
      <c r="G20" s="102">
        <v>1531</v>
      </c>
      <c r="H20" s="102">
        <v>2365</v>
      </c>
      <c r="I20" s="102">
        <v>1329</v>
      </c>
      <c r="J20" s="102">
        <v>3694</v>
      </c>
    </row>
    <row r="21" spans="1:10" ht="15.75" thickBot="1" x14ac:dyDescent="0.3">
      <c r="A21" s="101" t="s">
        <v>35</v>
      </c>
      <c r="B21" s="102">
        <v>5710</v>
      </c>
      <c r="C21" s="102">
        <v>5721</v>
      </c>
      <c r="D21" s="102">
        <v>11431</v>
      </c>
      <c r="E21" s="110">
        <v>335</v>
      </c>
      <c r="F21" s="110">
        <v>621</v>
      </c>
      <c r="G21" s="110">
        <v>956</v>
      </c>
      <c r="H21" s="102">
        <v>6045</v>
      </c>
      <c r="I21" s="102">
        <v>6342</v>
      </c>
      <c r="J21" s="102">
        <v>12387</v>
      </c>
    </row>
    <row r="22" spans="1:10" ht="15.75" thickBot="1" x14ac:dyDescent="0.3">
      <c r="A22" s="101" t="s">
        <v>297</v>
      </c>
      <c r="B22" s="102">
        <v>146618</v>
      </c>
      <c r="C22" s="102">
        <v>103452</v>
      </c>
      <c r="D22" s="102">
        <v>250070</v>
      </c>
      <c r="E22" s="102">
        <v>36852</v>
      </c>
      <c r="F22" s="102">
        <v>60500</v>
      </c>
      <c r="G22" s="102">
        <v>97352</v>
      </c>
      <c r="H22" s="102">
        <v>183470</v>
      </c>
      <c r="I22" s="102">
        <v>163952</v>
      </c>
      <c r="J22" s="102">
        <v>347422</v>
      </c>
    </row>
  </sheetData>
  <mergeCells count="4"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9037-F2F5-4B09-95EA-975FAB2FD912}">
  <dimension ref="A1:N198"/>
  <sheetViews>
    <sheetView zoomScale="90" zoomScaleNormal="90" workbookViewId="0">
      <selection activeCell="D43" sqref="D43"/>
    </sheetView>
  </sheetViews>
  <sheetFormatPr defaultRowHeight="13.5" x14ac:dyDescent="0.25"/>
  <cols>
    <col min="1" max="1" width="26" style="16" bestFit="1" customWidth="1"/>
    <col min="2" max="4" width="9.140625" style="16"/>
    <col min="5" max="5" width="11.5703125" style="16" bestFit="1" customWidth="1"/>
    <col min="6" max="6" width="9.28515625" style="16" bestFit="1" customWidth="1"/>
    <col min="7" max="16384" width="9.140625" style="16"/>
  </cols>
  <sheetData>
    <row r="1" spans="1:14" x14ac:dyDescent="0.25">
      <c r="J1" s="16" t="s">
        <v>17</v>
      </c>
      <c r="K1" s="16" t="s">
        <v>19</v>
      </c>
      <c r="L1" s="16" t="s">
        <v>18</v>
      </c>
      <c r="M1" s="16" t="s">
        <v>242</v>
      </c>
      <c r="N1" s="16" t="s">
        <v>243</v>
      </c>
    </row>
    <row r="2" spans="1:14" x14ac:dyDescent="0.25">
      <c r="B2" s="16" t="s">
        <v>17</v>
      </c>
      <c r="C2" s="16" t="s">
        <v>19</v>
      </c>
      <c r="D2" s="16" t="s">
        <v>38</v>
      </c>
      <c r="E2" s="16" t="s">
        <v>41</v>
      </c>
      <c r="I2" s="16" t="s">
        <v>241</v>
      </c>
      <c r="J2" s="16">
        <v>6420678</v>
      </c>
      <c r="K2" s="16">
        <v>6603579</v>
      </c>
      <c r="L2" s="16">
        <v>127477</v>
      </c>
      <c r="M2" s="17">
        <f>L2/((J2+K2)/2)*1000</f>
        <v>19.57532011231044</v>
      </c>
      <c r="N2" s="17">
        <f>+L2/$L$2*100</f>
        <v>100</v>
      </c>
    </row>
    <row r="3" spans="1:14" x14ac:dyDescent="0.25">
      <c r="A3" s="16" t="s">
        <v>36</v>
      </c>
      <c r="B3" s="16">
        <v>2215737</v>
      </c>
      <c r="C3" s="16">
        <v>2270204</v>
      </c>
      <c r="D3" s="17">
        <f>+(C3-B3)/B3*100</f>
        <v>2.4581888554462914</v>
      </c>
      <c r="E3" s="17">
        <f>+C3/$C$11*100</f>
        <v>34.378387840896579</v>
      </c>
      <c r="I3" s="16" t="s">
        <v>69</v>
      </c>
      <c r="J3" s="16">
        <v>692064</v>
      </c>
      <c r="K3" s="16">
        <v>748463</v>
      </c>
      <c r="L3" s="16">
        <v>59550</v>
      </c>
      <c r="M3" s="17">
        <f t="shared" ref="M3:M66" si="0">L3/((J3+K3)/2)*1000</f>
        <v>82.678075454330255</v>
      </c>
      <c r="N3" s="17">
        <f t="shared" ref="N3:N66" si="1">+L3/$L$2*100</f>
        <v>46.714309247942765</v>
      </c>
    </row>
    <row r="4" spans="1:14" x14ac:dyDescent="0.25">
      <c r="A4" s="16" t="s">
        <v>34</v>
      </c>
      <c r="B4" s="16">
        <v>20193</v>
      </c>
      <c r="C4" s="16">
        <v>21102</v>
      </c>
      <c r="D4" s="17">
        <f t="shared" ref="D4:D10" si="2">+(C4-B4)/B4*100</f>
        <v>4.50155994651612</v>
      </c>
      <c r="E4" s="17">
        <f t="shared" ref="E4:E10" si="3">+C4/$C$11*100</f>
        <v>0.31955398731506052</v>
      </c>
      <c r="I4" s="16" t="s">
        <v>52</v>
      </c>
      <c r="J4" s="16">
        <v>1006221</v>
      </c>
      <c r="K4" s="16">
        <v>1030643</v>
      </c>
      <c r="L4" s="16">
        <v>32207</v>
      </c>
      <c r="M4" s="17">
        <f t="shared" si="0"/>
        <v>31.624104505750019</v>
      </c>
      <c r="N4" s="17">
        <f t="shared" si="1"/>
        <v>25.264949755642196</v>
      </c>
    </row>
    <row r="5" spans="1:14" x14ac:dyDescent="0.25">
      <c r="A5" s="16" t="s">
        <v>28</v>
      </c>
      <c r="B5" s="16">
        <v>1197115</v>
      </c>
      <c r="C5" s="16">
        <v>1214609</v>
      </c>
      <c r="D5" s="17">
        <f t="shared" si="2"/>
        <v>1.4613466542479212</v>
      </c>
      <c r="E5" s="17">
        <f t="shared" si="3"/>
        <v>18.393192539984756</v>
      </c>
      <c r="I5" s="16" t="s">
        <v>210</v>
      </c>
      <c r="J5" s="16">
        <v>333432</v>
      </c>
      <c r="K5" s="16">
        <v>347542</v>
      </c>
      <c r="L5" s="16">
        <v>7267</v>
      </c>
      <c r="M5" s="17">
        <f t="shared" si="0"/>
        <v>21.342958762008536</v>
      </c>
      <c r="N5" s="17">
        <f t="shared" si="1"/>
        <v>5.7006361931956349</v>
      </c>
    </row>
    <row r="6" spans="1:14" x14ac:dyDescent="0.25">
      <c r="A6" s="16" t="s">
        <v>39</v>
      </c>
      <c r="B6" s="16">
        <v>72818</v>
      </c>
      <c r="C6" s="16">
        <v>72672</v>
      </c>
      <c r="D6" s="17">
        <f t="shared" si="2"/>
        <v>-0.20049987640418576</v>
      </c>
      <c r="E6" s="17">
        <f t="shared" si="3"/>
        <v>1.1004941411316498</v>
      </c>
      <c r="I6" s="16" t="s">
        <v>236</v>
      </c>
      <c r="J6" s="16">
        <v>122143</v>
      </c>
      <c r="K6" s="16">
        <v>120662</v>
      </c>
      <c r="L6" s="16">
        <v>2905</v>
      </c>
      <c r="M6" s="17">
        <f t="shared" si="0"/>
        <v>23.928667037334488</v>
      </c>
      <c r="N6" s="17">
        <f t="shared" si="1"/>
        <v>2.2788424578551423</v>
      </c>
    </row>
    <row r="7" spans="1:14" x14ac:dyDescent="0.25">
      <c r="A7" s="16" t="s">
        <v>40</v>
      </c>
      <c r="B7" s="16">
        <v>83502</v>
      </c>
      <c r="C7" s="16">
        <v>86880</v>
      </c>
      <c r="D7" s="17">
        <f t="shared" si="2"/>
        <v>4.0454120859380609</v>
      </c>
      <c r="E7" s="17">
        <f t="shared" si="3"/>
        <v>1.3156501951441786</v>
      </c>
      <c r="I7" s="16" t="s">
        <v>185</v>
      </c>
      <c r="J7" s="16">
        <v>501568</v>
      </c>
      <c r="K7" s="16">
        <v>508168</v>
      </c>
      <c r="L7" s="16">
        <v>2767</v>
      </c>
      <c r="M7" s="17">
        <f t="shared" si="0"/>
        <v>5.4806404842453871</v>
      </c>
      <c r="N7" s="17">
        <f t="shared" si="1"/>
        <v>2.1705876354165849</v>
      </c>
    </row>
    <row r="8" spans="1:14" x14ac:dyDescent="0.25">
      <c r="A8" s="16" t="s">
        <v>29</v>
      </c>
      <c r="B8" s="16">
        <v>2178335</v>
      </c>
      <c r="C8" s="16">
        <v>2263232</v>
      </c>
      <c r="D8" s="17">
        <f t="shared" si="2"/>
        <v>3.8973344320318044</v>
      </c>
      <c r="E8" s="17">
        <f t="shared" si="3"/>
        <v>34.272808729932663</v>
      </c>
      <c r="I8" s="16" t="s">
        <v>109</v>
      </c>
      <c r="J8" s="16">
        <v>847872</v>
      </c>
      <c r="K8" s="16">
        <v>851409</v>
      </c>
      <c r="L8" s="16">
        <v>1995</v>
      </c>
      <c r="M8" s="17">
        <f t="shared" si="0"/>
        <v>2.3480519113672194</v>
      </c>
      <c r="N8" s="17">
        <f t="shared" si="1"/>
        <v>1.5649881939487125</v>
      </c>
    </row>
    <row r="9" spans="1:14" x14ac:dyDescent="0.25">
      <c r="A9" s="16" t="s">
        <v>30</v>
      </c>
      <c r="B9" s="16">
        <v>480931</v>
      </c>
      <c r="C9" s="16">
        <v>497318</v>
      </c>
      <c r="D9" s="17">
        <f t="shared" si="2"/>
        <v>3.4073494950419079</v>
      </c>
      <c r="E9" s="17">
        <f t="shared" si="3"/>
        <v>7.5310373359658458</v>
      </c>
      <c r="I9" s="16" t="s">
        <v>233</v>
      </c>
      <c r="J9" s="16">
        <v>116439</v>
      </c>
      <c r="K9" s="16">
        <v>117980</v>
      </c>
      <c r="L9" s="16">
        <v>1887</v>
      </c>
      <c r="M9" s="17">
        <f t="shared" si="0"/>
        <v>16.099377610176649</v>
      </c>
      <c r="N9" s="17">
        <f t="shared" si="1"/>
        <v>1.4802670285620152</v>
      </c>
    </row>
    <row r="10" spans="1:14" x14ac:dyDescent="0.25">
      <c r="A10" s="16" t="s">
        <v>35</v>
      </c>
      <c r="B10" s="16">
        <v>172047</v>
      </c>
      <c r="C10" s="16">
        <v>177562</v>
      </c>
      <c r="D10" s="17">
        <f t="shared" si="2"/>
        <v>3.2055194220184018</v>
      </c>
      <c r="E10" s="17">
        <f t="shared" si="3"/>
        <v>2.6888752296292662</v>
      </c>
      <c r="I10" s="16" t="s">
        <v>54</v>
      </c>
      <c r="J10" s="16">
        <v>165184</v>
      </c>
      <c r="K10" s="16">
        <v>170284</v>
      </c>
      <c r="L10" s="16">
        <v>1843</v>
      </c>
      <c r="M10" s="17">
        <f t="shared" si="0"/>
        <v>10.987635184279872</v>
      </c>
      <c r="N10" s="17">
        <f t="shared" si="1"/>
        <v>1.4457509982192867</v>
      </c>
    </row>
    <row r="11" spans="1:14" x14ac:dyDescent="0.25">
      <c r="A11" s="16" t="s">
        <v>37</v>
      </c>
      <c r="B11" s="16">
        <f>SUM(B3:B10)</f>
        <v>6420678</v>
      </c>
      <c r="C11" s="16">
        <f>SUM(C3:C10)</f>
        <v>6603579</v>
      </c>
      <c r="D11" s="17">
        <f>+(C11-B11)/B11*100</f>
        <v>2.848624397610346</v>
      </c>
      <c r="E11" s="17">
        <f>+C11/$C$11*100</f>
        <v>100</v>
      </c>
      <c r="I11" s="16" t="s">
        <v>76</v>
      </c>
      <c r="J11" s="16">
        <v>147499</v>
      </c>
      <c r="K11" s="16">
        <v>149776</v>
      </c>
      <c r="L11" s="16">
        <v>1691</v>
      </c>
      <c r="M11" s="17">
        <f t="shared" si="0"/>
        <v>11.376671432175595</v>
      </c>
      <c r="N11" s="17">
        <f t="shared" si="1"/>
        <v>1.3265138024898608</v>
      </c>
    </row>
    <row r="12" spans="1:14" x14ac:dyDescent="0.25">
      <c r="I12" s="16" t="s">
        <v>207</v>
      </c>
      <c r="J12" s="16">
        <v>276524</v>
      </c>
      <c r="K12" s="16">
        <v>301361</v>
      </c>
      <c r="L12" s="16">
        <v>1665</v>
      </c>
      <c r="M12" s="17">
        <f t="shared" si="0"/>
        <v>5.7623921714527979</v>
      </c>
      <c r="N12" s="17">
        <f t="shared" si="1"/>
        <v>1.3061179663782487</v>
      </c>
    </row>
    <row r="13" spans="1:14" x14ac:dyDescent="0.25">
      <c r="I13" s="16" t="s">
        <v>217</v>
      </c>
      <c r="J13" s="16">
        <v>657545</v>
      </c>
      <c r="K13" s="16">
        <v>667514</v>
      </c>
      <c r="L13" s="16">
        <v>1549</v>
      </c>
      <c r="M13" s="17">
        <f t="shared" si="0"/>
        <v>2.3380090999721523</v>
      </c>
      <c r="N13" s="17">
        <f t="shared" si="1"/>
        <v>1.2151211591110553</v>
      </c>
    </row>
    <row r="14" spans="1:14" x14ac:dyDescent="0.25">
      <c r="B14" s="16" t="s">
        <v>17</v>
      </c>
      <c r="C14" s="16" t="s">
        <v>19</v>
      </c>
      <c r="D14" s="16" t="s">
        <v>18</v>
      </c>
      <c r="I14" s="16" t="s">
        <v>105</v>
      </c>
      <c r="J14" s="16">
        <v>468424</v>
      </c>
      <c r="K14" s="16">
        <v>475733</v>
      </c>
      <c r="L14" s="16">
        <v>1526</v>
      </c>
      <c r="M14" s="17">
        <f t="shared" si="0"/>
        <v>3.2325132366756804</v>
      </c>
      <c r="N14" s="17">
        <f t="shared" si="1"/>
        <v>1.1970786887046292</v>
      </c>
    </row>
    <row r="15" spans="1:14" x14ac:dyDescent="0.25">
      <c r="A15" s="16" t="s">
        <v>39</v>
      </c>
      <c r="B15" s="16">
        <v>72818</v>
      </c>
      <c r="C15" s="16">
        <v>72672</v>
      </c>
      <c r="D15" s="16">
        <v>683</v>
      </c>
      <c r="E15" s="17">
        <f>+D15/C15*100</f>
        <v>0.93983927785116683</v>
      </c>
      <c r="I15" s="16" t="s">
        <v>181</v>
      </c>
      <c r="J15" s="16">
        <v>37879</v>
      </c>
      <c r="K15" s="16">
        <v>38761</v>
      </c>
      <c r="L15" s="16">
        <v>1311</v>
      </c>
      <c r="M15" s="17">
        <f t="shared" si="0"/>
        <v>34.21189979123173</v>
      </c>
      <c r="N15" s="17">
        <f t="shared" si="1"/>
        <v>1.0284208131662966</v>
      </c>
    </row>
    <row r="16" spans="1:14" x14ac:dyDescent="0.25">
      <c r="A16" s="16" t="s">
        <v>43</v>
      </c>
      <c r="B16" s="16">
        <v>2659266</v>
      </c>
      <c r="C16" s="16">
        <v>2760550</v>
      </c>
      <c r="D16" s="16">
        <v>111380</v>
      </c>
      <c r="E16" s="17">
        <f t="shared" ref="E16:E20" si="4">+D16/C16*100</f>
        <v>4.034703229428918</v>
      </c>
      <c r="I16" s="16" t="s">
        <v>79</v>
      </c>
      <c r="J16" s="16">
        <v>69775</v>
      </c>
      <c r="K16" s="16">
        <v>70848</v>
      </c>
      <c r="L16" s="16">
        <v>1308</v>
      </c>
      <c r="M16" s="17">
        <f t="shared" si="0"/>
        <v>18.602931241688768</v>
      </c>
      <c r="N16" s="17">
        <f t="shared" si="1"/>
        <v>1.0260674474611107</v>
      </c>
    </row>
    <row r="17" spans="1:14" x14ac:dyDescent="0.25">
      <c r="A17" s="16" t="s">
        <v>40</v>
      </c>
      <c r="B17" s="16">
        <v>83502</v>
      </c>
      <c r="C17" s="16">
        <v>86880</v>
      </c>
      <c r="D17" s="16">
        <v>869</v>
      </c>
      <c r="E17" s="17">
        <f t="shared" si="4"/>
        <v>1.000230202578269</v>
      </c>
      <c r="I17" s="16" t="s">
        <v>183</v>
      </c>
      <c r="J17" s="16">
        <v>24667</v>
      </c>
      <c r="K17" s="16">
        <v>26863</v>
      </c>
      <c r="L17" s="16">
        <v>669</v>
      </c>
      <c r="M17" s="17">
        <f t="shared" si="0"/>
        <v>25.965457015330877</v>
      </c>
      <c r="N17" s="17">
        <f t="shared" si="1"/>
        <v>0.52480055225648548</v>
      </c>
    </row>
    <row r="18" spans="1:14" x14ac:dyDescent="0.25">
      <c r="A18" s="16" t="s">
        <v>44</v>
      </c>
      <c r="B18" s="16">
        <v>3433045</v>
      </c>
      <c r="C18" s="16">
        <v>3505915</v>
      </c>
      <c r="D18" s="16">
        <v>12545</v>
      </c>
      <c r="E18" s="17">
        <f t="shared" si="4"/>
        <v>0.35782384912355264</v>
      </c>
      <c r="I18" s="16" t="s">
        <v>180</v>
      </c>
      <c r="J18" s="16">
        <v>14674</v>
      </c>
      <c r="K18" s="16">
        <v>15346</v>
      </c>
      <c r="L18" s="16">
        <v>619</v>
      </c>
      <c r="M18" s="17">
        <f t="shared" si="0"/>
        <v>41.239173884077282</v>
      </c>
      <c r="N18" s="17">
        <f t="shared" si="1"/>
        <v>0.48557779050338495</v>
      </c>
    </row>
    <row r="19" spans="1:14" x14ac:dyDescent="0.25">
      <c r="A19" s="16" t="s">
        <v>35</v>
      </c>
      <c r="B19" s="16">
        <v>172047</v>
      </c>
      <c r="C19" s="16">
        <v>177562</v>
      </c>
      <c r="D19" s="16">
        <v>2000</v>
      </c>
      <c r="E19" s="17">
        <f t="shared" si="4"/>
        <v>1.1263671281017336</v>
      </c>
      <c r="I19" s="16" t="s">
        <v>61</v>
      </c>
      <c r="J19" s="16">
        <v>282895</v>
      </c>
      <c r="K19" s="16">
        <v>285789</v>
      </c>
      <c r="L19" s="16">
        <v>602</v>
      </c>
      <c r="M19" s="17">
        <f t="shared" si="0"/>
        <v>2.1171687615617811</v>
      </c>
      <c r="N19" s="17">
        <f t="shared" si="1"/>
        <v>0.47224205150733073</v>
      </c>
    </row>
    <row r="20" spans="1:14" x14ac:dyDescent="0.25">
      <c r="A20" s="16" t="s">
        <v>37</v>
      </c>
      <c r="B20" s="16">
        <v>6420678</v>
      </c>
      <c r="C20" s="16">
        <v>6603579</v>
      </c>
      <c r="D20" s="16">
        <v>127477</v>
      </c>
      <c r="E20" s="17">
        <f t="shared" si="4"/>
        <v>1.9304228812890707</v>
      </c>
      <c r="I20" s="16" t="s">
        <v>93</v>
      </c>
      <c r="J20" s="16">
        <v>21469</v>
      </c>
      <c r="K20" s="16">
        <v>21631</v>
      </c>
      <c r="L20" s="16">
        <v>554</v>
      </c>
      <c r="M20" s="17">
        <f t="shared" si="0"/>
        <v>25.707656612529004</v>
      </c>
      <c r="N20" s="17">
        <f t="shared" si="1"/>
        <v>0.43458820022435418</v>
      </c>
    </row>
    <row r="21" spans="1:14" x14ac:dyDescent="0.25">
      <c r="I21" s="16" t="s">
        <v>82</v>
      </c>
      <c r="J21" s="16">
        <v>24020</v>
      </c>
      <c r="K21" s="16">
        <v>24299</v>
      </c>
      <c r="L21" s="16">
        <v>544</v>
      </c>
      <c r="M21" s="17">
        <f t="shared" si="0"/>
        <v>22.517022289368573</v>
      </c>
      <c r="N21" s="17">
        <f t="shared" si="1"/>
        <v>0.42674364787373409</v>
      </c>
    </row>
    <row r="22" spans="1:14" x14ac:dyDescent="0.25">
      <c r="I22" s="16" t="s">
        <v>158</v>
      </c>
      <c r="J22" s="16">
        <v>22793</v>
      </c>
      <c r="K22" s="16">
        <v>23119</v>
      </c>
      <c r="L22" s="16">
        <v>390</v>
      </c>
      <c r="M22" s="17">
        <f t="shared" si="0"/>
        <v>16.989022477783585</v>
      </c>
      <c r="N22" s="17">
        <f t="shared" si="1"/>
        <v>0.30593754167418435</v>
      </c>
    </row>
    <row r="23" spans="1:14" x14ac:dyDescent="0.25">
      <c r="A23" s="16" t="s">
        <v>21</v>
      </c>
      <c r="B23" s="16" t="s">
        <v>22</v>
      </c>
      <c r="C23" s="16" t="s">
        <v>23</v>
      </c>
      <c r="D23" s="16" t="s">
        <v>42</v>
      </c>
      <c r="I23" s="16" t="s">
        <v>128</v>
      </c>
      <c r="J23" s="16">
        <v>30811</v>
      </c>
      <c r="K23" s="16">
        <v>32384</v>
      </c>
      <c r="L23" s="16">
        <v>296</v>
      </c>
      <c r="M23" s="17">
        <f t="shared" si="0"/>
        <v>9.3678297333649816</v>
      </c>
      <c r="N23" s="17">
        <f t="shared" si="1"/>
        <v>0.23219874957835532</v>
      </c>
    </row>
    <row r="24" spans="1:14" x14ac:dyDescent="0.25">
      <c r="A24" s="19" t="s">
        <v>39</v>
      </c>
      <c r="B24" s="19">
        <v>72818</v>
      </c>
      <c r="C24" s="19">
        <v>72672</v>
      </c>
      <c r="D24" s="19">
        <v>683</v>
      </c>
      <c r="E24" s="20">
        <f>(B24+C24)/2</f>
        <v>72745</v>
      </c>
      <c r="F24" s="21">
        <f>+D24/E24*1000</f>
        <v>9.388961440648842</v>
      </c>
      <c r="I24" s="16" t="s">
        <v>174</v>
      </c>
      <c r="J24" s="16">
        <v>67595</v>
      </c>
      <c r="K24" s="16">
        <v>70968</v>
      </c>
      <c r="L24" s="16">
        <v>280</v>
      </c>
      <c r="M24" s="17">
        <f t="shared" si="0"/>
        <v>4.0414829355599986</v>
      </c>
      <c r="N24" s="17">
        <f t="shared" si="1"/>
        <v>0.21964746581736314</v>
      </c>
    </row>
    <row r="25" spans="1:14" x14ac:dyDescent="0.25">
      <c r="A25" s="16" t="s">
        <v>24</v>
      </c>
      <c r="B25" s="16">
        <v>35827</v>
      </c>
      <c r="C25" s="16">
        <v>35418</v>
      </c>
      <c r="D25" s="16">
        <v>190</v>
      </c>
      <c r="E25" s="18">
        <f t="shared" ref="E25:E41" si="5">(B25+C25)/2</f>
        <v>35622.5</v>
      </c>
      <c r="F25" s="17">
        <f t="shared" ref="F25:F41" si="6">+D25/E25*1000</f>
        <v>5.3337076286055156</v>
      </c>
      <c r="I25" s="16" t="s">
        <v>178</v>
      </c>
      <c r="J25" s="16">
        <v>10835</v>
      </c>
      <c r="K25" s="16">
        <v>11035</v>
      </c>
      <c r="L25" s="16">
        <v>266</v>
      </c>
      <c r="M25" s="17">
        <f t="shared" si="0"/>
        <v>24.325560128029263</v>
      </c>
      <c r="N25" s="17">
        <f t="shared" si="1"/>
        <v>0.20866509252649498</v>
      </c>
    </row>
    <row r="26" spans="1:14" x14ac:dyDescent="0.25">
      <c r="A26" s="16" t="s">
        <v>25</v>
      </c>
      <c r="B26" s="16">
        <v>6671</v>
      </c>
      <c r="C26" s="16">
        <v>6713</v>
      </c>
      <c r="D26" s="16">
        <v>132</v>
      </c>
      <c r="E26" s="18">
        <f t="shared" si="5"/>
        <v>6692</v>
      </c>
      <c r="F26" s="17">
        <f t="shared" si="6"/>
        <v>19.725044829647342</v>
      </c>
      <c r="I26" s="16" t="s">
        <v>132</v>
      </c>
      <c r="J26" s="16">
        <v>19281</v>
      </c>
      <c r="K26" s="16">
        <v>19635</v>
      </c>
      <c r="L26" s="16">
        <v>236</v>
      </c>
      <c r="M26" s="17">
        <f t="shared" si="0"/>
        <v>12.128687429334978</v>
      </c>
      <c r="N26" s="17">
        <f t="shared" si="1"/>
        <v>0.18513143547463465</v>
      </c>
    </row>
    <row r="27" spans="1:14" x14ac:dyDescent="0.25">
      <c r="A27" s="16" t="s">
        <v>26</v>
      </c>
      <c r="B27" s="16">
        <v>8107</v>
      </c>
      <c r="C27" s="16">
        <v>8225</v>
      </c>
      <c r="D27" s="16">
        <v>101</v>
      </c>
      <c r="E27" s="18">
        <f t="shared" si="5"/>
        <v>8166</v>
      </c>
      <c r="F27" s="17">
        <f t="shared" si="6"/>
        <v>12.368356600538819</v>
      </c>
      <c r="I27" s="16" t="s">
        <v>117</v>
      </c>
      <c r="J27" s="16">
        <v>6548</v>
      </c>
      <c r="K27" s="16">
        <v>6724</v>
      </c>
      <c r="L27" s="16">
        <v>206</v>
      </c>
      <c r="M27" s="17">
        <f t="shared" si="0"/>
        <v>31.042796865581678</v>
      </c>
      <c r="N27" s="17">
        <f t="shared" si="1"/>
        <v>0.16159777842277431</v>
      </c>
    </row>
    <row r="28" spans="1:14" x14ac:dyDescent="0.25">
      <c r="A28" s="16" t="s">
        <v>27</v>
      </c>
      <c r="B28" s="16">
        <v>22213</v>
      </c>
      <c r="C28" s="16">
        <v>22316</v>
      </c>
      <c r="D28" s="16">
        <v>260</v>
      </c>
      <c r="E28" s="18">
        <f t="shared" si="5"/>
        <v>22264.5</v>
      </c>
      <c r="F28" s="17">
        <f t="shared" si="6"/>
        <v>11.67778301780862</v>
      </c>
      <c r="I28" s="16" t="s">
        <v>88</v>
      </c>
      <c r="J28" s="16">
        <v>6841</v>
      </c>
      <c r="K28" s="16">
        <v>7019</v>
      </c>
      <c r="L28" s="16">
        <v>169</v>
      </c>
      <c r="M28" s="17">
        <f t="shared" si="0"/>
        <v>24.386724386724389</v>
      </c>
      <c r="N28" s="17">
        <f t="shared" si="1"/>
        <v>0.13257293472547987</v>
      </c>
    </row>
    <row r="29" spans="1:14" x14ac:dyDescent="0.25">
      <c r="A29" s="19" t="s">
        <v>43</v>
      </c>
      <c r="B29" s="19">
        <v>2659266</v>
      </c>
      <c r="C29" s="19">
        <v>2760550</v>
      </c>
      <c r="D29" s="19">
        <v>111380</v>
      </c>
      <c r="E29" s="20">
        <f t="shared" si="5"/>
        <v>2709908</v>
      </c>
      <c r="F29" s="21">
        <f t="shared" si="6"/>
        <v>41.101026307904178</v>
      </c>
      <c r="I29" s="16" t="s">
        <v>213</v>
      </c>
      <c r="J29" s="16">
        <v>33651</v>
      </c>
      <c r="K29" s="16">
        <v>33281</v>
      </c>
      <c r="L29" s="16">
        <v>154</v>
      </c>
      <c r="M29" s="17">
        <f t="shared" si="0"/>
        <v>4.6016852925357075</v>
      </c>
      <c r="N29" s="17">
        <f t="shared" si="1"/>
        <v>0.12080610619954971</v>
      </c>
    </row>
    <row r="30" spans="1:14" x14ac:dyDescent="0.25">
      <c r="A30" s="16" t="s">
        <v>29</v>
      </c>
      <c r="B30" s="16">
        <v>2178335</v>
      </c>
      <c r="C30" s="16">
        <v>2263232</v>
      </c>
      <c r="D30" s="16">
        <v>102422</v>
      </c>
      <c r="E30" s="18">
        <f t="shared" si="5"/>
        <v>2220783.5</v>
      </c>
      <c r="F30" s="17">
        <f t="shared" si="6"/>
        <v>46.11975908502562</v>
      </c>
      <c r="I30" s="16" t="s">
        <v>172</v>
      </c>
      <c r="J30" s="16">
        <v>6687</v>
      </c>
      <c r="K30" s="16">
        <v>7104</v>
      </c>
      <c r="L30" s="16">
        <v>151</v>
      </c>
      <c r="M30" s="17">
        <f t="shared" si="0"/>
        <v>21.898339496773257</v>
      </c>
      <c r="N30" s="17">
        <f t="shared" si="1"/>
        <v>0.11845274049436369</v>
      </c>
    </row>
    <row r="31" spans="1:14" x14ac:dyDescent="0.25">
      <c r="A31" s="16" t="s">
        <v>30</v>
      </c>
      <c r="B31" s="16">
        <v>480931</v>
      </c>
      <c r="C31" s="16">
        <v>497318</v>
      </c>
      <c r="D31" s="16">
        <v>8958</v>
      </c>
      <c r="E31" s="18">
        <f t="shared" si="5"/>
        <v>489124.5</v>
      </c>
      <c r="F31" s="17">
        <f t="shared" si="6"/>
        <v>18.314355547513976</v>
      </c>
      <c r="I31" s="16" t="s">
        <v>66</v>
      </c>
      <c r="J31" s="16">
        <v>4325</v>
      </c>
      <c r="K31" s="16">
        <v>4419</v>
      </c>
      <c r="L31" s="16">
        <v>140</v>
      </c>
      <c r="M31" s="17">
        <f t="shared" si="0"/>
        <v>32.021957913998172</v>
      </c>
      <c r="N31" s="17">
        <f t="shared" si="1"/>
        <v>0.10982373290868157</v>
      </c>
    </row>
    <row r="32" spans="1:14" x14ac:dyDescent="0.25">
      <c r="A32" s="19" t="s">
        <v>40</v>
      </c>
      <c r="B32" s="19">
        <v>83502</v>
      </c>
      <c r="C32" s="19">
        <v>86880</v>
      </c>
      <c r="D32" s="19">
        <v>869</v>
      </c>
      <c r="E32" s="20">
        <f t="shared" si="5"/>
        <v>85191</v>
      </c>
      <c r="F32" s="21">
        <f t="shared" si="6"/>
        <v>10.20060804545081</v>
      </c>
      <c r="I32" s="16" t="s">
        <v>189</v>
      </c>
      <c r="J32" s="16">
        <v>10635</v>
      </c>
      <c r="K32" s="16">
        <v>10720</v>
      </c>
      <c r="L32" s="16">
        <v>133</v>
      </c>
      <c r="M32" s="17">
        <f t="shared" si="0"/>
        <v>12.456099274174665</v>
      </c>
      <c r="N32" s="17">
        <f t="shared" si="1"/>
        <v>0.10433254626324749</v>
      </c>
    </row>
    <row r="33" spans="1:14" x14ac:dyDescent="0.25">
      <c r="A33" s="16" t="s">
        <v>31</v>
      </c>
      <c r="B33" s="16">
        <v>3163</v>
      </c>
      <c r="C33" s="16">
        <v>3176</v>
      </c>
      <c r="D33" s="16">
        <v>52</v>
      </c>
      <c r="E33" s="18">
        <f t="shared" si="5"/>
        <v>3169.5</v>
      </c>
      <c r="F33" s="17">
        <f t="shared" si="6"/>
        <v>16.406373244991325</v>
      </c>
      <c r="I33" s="16" t="s">
        <v>91</v>
      </c>
      <c r="J33" s="16">
        <v>16137</v>
      </c>
      <c r="K33" s="16">
        <v>17837</v>
      </c>
      <c r="L33" s="16">
        <v>113</v>
      </c>
      <c r="M33" s="17">
        <f t="shared" si="0"/>
        <v>6.6521457585212227</v>
      </c>
      <c r="N33" s="17">
        <f t="shared" si="1"/>
        <v>8.8643441562007264E-2</v>
      </c>
    </row>
    <row r="34" spans="1:14" x14ac:dyDescent="0.25">
      <c r="A34" s="16" t="s">
        <v>32</v>
      </c>
      <c r="B34" s="16">
        <v>46390</v>
      </c>
      <c r="C34" s="16">
        <v>48441</v>
      </c>
      <c r="D34" s="16">
        <v>497</v>
      </c>
      <c r="E34" s="18">
        <f t="shared" si="5"/>
        <v>47415.5</v>
      </c>
      <c r="F34" s="17">
        <f t="shared" si="6"/>
        <v>10.481804473220782</v>
      </c>
      <c r="I34" s="16" t="s">
        <v>55</v>
      </c>
      <c r="J34" s="16">
        <v>48379</v>
      </c>
      <c r="K34" s="16">
        <v>50077</v>
      </c>
      <c r="L34" s="16">
        <v>109</v>
      </c>
      <c r="M34" s="17">
        <f t="shared" si="0"/>
        <v>2.2141870480214512</v>
      </c>
      <c r="N34" s="17">
        <f t="shared" si="1"/>
        <v>8.5505620621759218E-2</v>
      </c>
    </row>
    <row r="35" spans="1:14" x14ac:dyDescent="0.25">
      <c r="A35" s="16" t="s">
        <v>33</v>
      </c>
      <c r="B35" s="16">
        <v>33949</v>
      </c>
      <c r="C35" s="16">
        <v>35263</v>
      </c>
      <c r="D35" s="16">
        <v>320</v>
      </c>
      <c r="E35" s="18">
        <f t="shared" si="5"/>
        <v>34606</v>
      </c>
      <c r="F35" s="17">
        <f t="shared" si="6"/>
        <v>9.2469513957117275</v>
      </c>
      <c r="I35" s="16" t="s">
        <v>96</v>
      </c>
      <c r="J35" s="16">
        <v>14913</v>
      </c>
      <c r="K35" s="16">
        <v>16121</v>
      </c>
      <c r="L35" s="16">
        <v>108</v>
      </c>
      <c r="M35" s="17">
        <f t="shared" si="0"/>
        <v>6.9601082683508411</v>
      </c>
      <c r="N35" s="17">
        <f t="shared" si="1"/>
        <v>8.4721165386697217E-2</v>
      </c>
    </row>
    <row r="36" spans="1:14" x14ac:dyDescent="0.25">
      <c r="A36" s="19" t="s">
        <v>44</v>
      </c>
      <c r="B36" s="19">
        <v>3433045</v>
      </c>
      <c r="C36" s="19">
        <v>3505915</v>
      </c>
      <c r="D36" s="19">
        <v>12545</v>
      </c>
      <c r="E36" s="20">
        <f t="shared" si="5"/>
        <v>3469480</v>
      </c>
      <c r="F36" s="21">
        <f t="shared" si="6"/>
        <v>3.6158156265492236</v>
      </c>
      <c r="I36" s="16" t="s">
        <v>216</v>
      </c>
      <c r="J36" s="16">
        <v>19346</v>
      </c>
      <c r="K36" s="16">
        <v>20260</v>
      </c>
      <c r="L36" s="16">
        <v>102</v>
      </c>
      <c r="M36" s="17">
        <f t="shared" si="0"/>
        <v>5.1507347371610361</v>
      </c>
      <c r="N36" s="17">
        <f t="shared" si="1"/>
        <v>8.0014433976325142E-2</v>
      </c>
    </row>
    <row r="37" spans="1:14" x14ac:dyDescent="0.25">
      <c r="A37" s="16" t="s">
        <v>28</v>
      </c>
      <c r="B37" s="16">
        <v>1197115</v>
      </c>
      <c r="C37" s="16">
        <v>1214609</v>
      </c>
      <c r="D37" s="16">
        <v>4469</v>
      </c>
      <c r="E37" s="18">
        <f t="shared" si="5"/>
        <v>1205862</v>
      </c>
      <c r="F37" s="17">
        <f t="shared" si="6"/>
        <v>3.7060625511045209</v>
      </c>
      <c r="I37" s="16" t="s">
        <v>90</v>
      </c>
      <c r="J37" s="16">
        <v>4145</v>
      </c>
      <c r="K37" s="16">
        <v>4026</v>
      </c>
      <c r="L37" s="16">
        <v>101</v>
      </c>
      <c r="M37" s="17">
        <f t="shared" si="0"/>
        <v>24.721576306449638</v>
      </c>
      <c r="N37" s="17">
        <f t="shared" si="1"/>
        <v>7.9229978741263127E-2</v>
      </c>
    </row>
    <row r="38" spans="1:14" x14ac:dyDescent="0.25">
      <c r="A38" s="16" t="s">
        <v>34</v>
      </c>
      <c r="B38" s="16">
        <v>20193</v>
      </c>
      <c r="C38" s="16">
        <v>21102</v>
      </c>
      <c r="D38" s="16">
        <v>186</v>
      </c>
      <c r="E38" s="18">
        <f t="shared" si="5"/>
        <v>20647.5</v>
      </c>
      <c r="F38" s="17">
        <f t="shared" si="6"/>
        <v>9.0083545223392676</v>
      </c>
      <c r="I38" s="16" t="s">
        <v>89</v>
      </c>
      <c r="J38" s="16">
        <v>17637</v>
      </c>
      <c r="K38" s="16">
        <v>17851</v>
      </c>
      <c r="L38" s="16">
        <v>91</v>
      </c>
      <c r="M38" s="17">
        <f t="shared" si="0"/>
        <v>5.1284941388638412</v>
      </c>
      <c r="N38" s="17">
        <f t="shared" si="1"/>
        <v>7.138542639064302E-2</v>
      </c>
    </row>
    <row r="39" spans="1:14" x14ac:dyDescent="0.25">
      <c r="A39" s="19" t="s">
        <v>36</v>
      </c>
      <c r="B39" s="19">
        <v>2215737</v>
      </c>
      <c r="C39" s="19">
        <v>2270204</v>
      </c>
      <c r="D39" s="19">
        <v>7890</v>
      </c>
      <c r="E39" s="20">
        <f t="shared" si="5"/>
        <v>2242970.5</v>
      </c>
      <c r="F39" s="21">
        <f t="shared" si="6"/>
        <v>3.5176566076103097</v>
      </c>
      <c r="I39" s="16" t="s">
        <v>198</v>
      </c>
      <c r="J39" s="16">
        <v>3085</v>
      </c>
      <c r="K39" s="16">
        <v>3221</v>
      </c>
      <c r="L39" s="16">
        <v>87</v>
      </c>
      <c r="M39" s="17">
        <f t="shared" si="0"/>
        <v>27.592768791627019</v>
      </c>
      <c r="N39" s="17">
        <f t="shared" si="1"/>
        <v>6.8247605450394974E-2</v>
      </c>
    </row>
    <row r="40" spans="1:14" x14ac:dyDescent="0.25">
      <c r="A40" s="16" t="s">
        <v>35</v>
      </c>
      <c r="B40" s="16">
        <v>172047</v>
      </c>
      <c r="C40" s="16">
        <v>177562</v>
      </c>
      <c r="D40" s="16">
        <v>2000</v>
      </c>
      <c r="E40" s="18">
        <f t="shared" si="5"/>
        <v>174804.5</v>
      </c>
      <c r="F40" s="17">
        <f t="shared" si="6"/>
        <v>11.441353054412216</v>
      </c>
      <c r="I40" s="16" t="s">
        <v>182</v>
      </c>
      <c r="J40" s="16">
        <v>10331</v>
      </c>
      <c r="K40" s="16">
        <v>11061</v>
      </c>
      <c r="L40" s="16">
        <v>84</v>
      </c>
      <c r="M40" s="17">
        <f t="shared" si="0"/>
        <v>7.8534031413612562</v>
      </c>
      <c r="N40" s="17">
        <f t="shared" si="1"/>
        <v>6.5894239745208943E-2</v>
      </c>
    </row>
    <row r="41" spans="1:14" x14ac:dyDescent="0.25">
      <c r="A41" s="16" t="s">
        <v>37</v>
      </c>
      <c r="B41" s="16">
        <v>6420678</v>
      </c>
      <c r="C41" s="16">
        <v>6603579</v>
      </c>
      <c r="D41" s="16">
        <v>127477</v>
      </c>
      <c r="E41" s="18">
        <f t="shared" si="5"/>
        <v>6512128.5</v>
      </c>
      <c r="F41" s="17">
        <f t="shared" si="6"/>
        <v>19.57532011231044</v>
      </c>
      <c r="I41" s="16" t="s">
        <v>226</v>
      </c>
      <c r="J41" s="16">
        <v>7653</v>
      </c>
      <c r="K41" s="16">
        <v>7787</v>
      </c>
      <c r="L41" s="16">
        <v>80</v>
      </c>
      <c r="M41" s="17">
        <f t="shared" si="0"/>
        <v>10.362694300518134</v>
      </c>
      <c r="N41" s="17">
        <f t="shared" si="1"/>
        <v>6.2756418804960898E-2</v>
      </c>
    </row>
    <row r="42" spans="1:14" x14ac:dyDescent="0.25">
      <c r="E42" s="18"/>
      <c r="F42" s="17"/>
      <c r="I42" s="16" t="s">
        <v>155</v>
      </c>
      <c r="J42" s="16">
        <v>6390</v>
      </c>
      <c r="K42" s="16">
        <v>6412</v>
      </c>
      <c r="L42" s="16">
        <v>76</v>
      </c>
      <c r="M42" s="17">
        <f t="shared" si="0"/>
        <v>11.8731448211217</v>
      </c>
      <c r="N42" s="17">
        <f t="shared" si="1"/>
        <v>5.9618597864712845E-2</v>
      </c>
    </row>
    <row r="43" spans="1:14" x14ac:dyDescent="0.25">
      <c r="E43" s="18"/>
      <c r="F43" s="17"/>
      <c r="I43" s="16" t="s">
        <v>112</v>
      </c>
      <c r="J43" s="16">
        <v>6767</v>
      </c>
      <c r="K43" s="16">
        <v>7169</v>
      </c>
      <c r="L43" s="16">
        <v>74</v>
      </c>
      <c r="M43" s="17">
        <f t="shared" si="0"/>
        <v>10.619977037887486</v>
      </c>
      <c r="N43" s="17">
        <f t="shared" si="1"/>
        <v>5.8049687394588829E-2</v>
      </c>
    </row>
    <row r="44" spans="1:14" x14ac:dyDescent="0.25">
      <c r="I44" s="16" t="s">
        <v>147</v>
      </c>
      <c r="J44" s="16">
        <v>34987</v>
      </c>
      <c r="K44" s="16">
        <v>35646</v>
      </c>
      <c r="L44" s="16">
        <v>64</v>
      </c>
      <c r="M44" s="17">
        <f t="shared" si="0"/>
        <v>1.8121841065790778</v>
      </c>
      <c r="N44" s="17">
        <f t="shared" si="1"/>
        <v>5.0205135043968716E-2</v>
      </c>
    </row>
    <row r="45" spans="1:14" x14ac:dyDescent="0.25">
      <c r="I45" s="16" t="s">
        <v>202</v>
      </c>
      <c r="J45" s="16">
        <v>4171</v>
      </c>
      <c r="K45" s="16">
        <v>4147</v>
      </c>
      <c r="L45" s="16">
        <v>64</v>
      </c>
      <c r="M45" s="17">
        <f t="shared" si="0"/>
        <v>15.388314498677566</v>
      </c>
      <c r="N45" s="17">
        <f t="shared" si="1"/>
        <v>5.0205135043968716E-2</v>
      </c>
    </row>
    <row r="46" spans="1:14" x14ac:dyDescent="0.25">
      <c r="I46" s="16" t="s">
        <v>195</v>
      </c>
      <c r="J46" s="16">
        <v>15822</v>
      </c>
      <c r="K46" s="16">
        <v>16013</v>
      </c>
      <c r="L46" s="16">
        <v>62</v>
      </c>
      <c r="M46" s="17">
        <f t="shared" si="0"/>
        <v>3.8950840270142923</v>
      </c>
      <c r="N46" s="17">
        <f t="shared" si="1"/>
        <v>4.8636224573844693E-2</v>
      </c>
    </row>
    <row r="47" spans="1:14" x14ac:dyDescent="0.25">
      <c r="I47" s="16" t="s">
        <v>101</v>
      </c>
      <c r="J47" s="16">
        <v>4573</v>
      </c>
      <c r="K47" s="16">
        <v>4741</v>
      </c>
      <c r="L47" s="16">
        <v>55</v>
      </c>
      <c r="M47" s="17">
        <f t="shared" si="0"/>
        <v>11.810178226325961</v>
      </c>
      <c r="N47" s="17">
        <f t="shared" si="1"/>
        <v>4.3145037928410609E-2</v>
      </c>
    </row>
    <row r="48" spans="1:14" x14ac:dyDescent="0.25">
      <c r="I48" s="16" t="s">
        <v>221</v>
      </c>
      <c r="J48" s="16">
        <v>6258</v>
      </c>
      <c r="K48" s="16">
        <v>6650</v>
      </c>
      <c r="L48" s="16">
        <v>52</v>
      </c>
      <c r="M48" s="17">
        <f t="shared" si="0"/>
        <v>8.0570189030058881</v>
      </c>
      <c r="N48" s="17">
        <f t="shared" si="1"/>
        <v>4.0791672223224586E-2</v>
      </c>
    </row>
    <row r="49" spans="9:14" x14ac:dyDescent="0.25">
      <c r="I49" s="16" t="s">
        <v>142</v>
      </c>
      <c r="J49" s="16">
        <v>2565</v>
      </c>
      <c r="K49" s="16">
        <v>2593</v>
      </c>
      <c r="L49" s="16">
        <v>51</v>
      </c>
      <c r="M49" s="17">
        <f t="shared" si="0"/>
        <v>19.775106630476927</v>
      </c>
      <c r="N49" s="17">
        <f t="shared" si="1"/>
        <v>4.0007216988162571E-2</v>
      </c>
    </row>
    <row r="50" spans="9:14" x14ac:dyDescent="0.25">
      <c r="I50" s="16" t="s">
        <v>168</v>
      </c>
      <c r="J50" s="16">
        <v>1746</v>
      </c>
      <c r="K50" s="16">
        <v>1737</v>
      </c>
      <c r="L50" s="16">
        <v>50</v>
      </c>
      <c r="M50" s="17">
        <f t="shared" si="0"/>
        <v>28.710881424059718</v>
      </c>
      <c r="N50" s="17">
        <f t="shared" si="1"/>
        <v>3.9222761753100556E-2</v>
      </c>
    </row>
    <row r="51" spans="9:14" x14ac:dyDescent="0.25">
      <c r="I51" s="16" t="s">
        <v>171</v>
      </c>
      <c r="J51" s="16">
        <v>9614</v>
      </c>
      <c r="K51" s="16">
        <v>10183</v>
      </c>
      <c r="L51" s="16">
        <v>50</v>
      </c>
      <c r="M51" s="17">
        <f t="shared" si="0"/>
        <v>5.0512703945042174</v>
      </c>
      <c r="N51" s="17">
        <f t="shared" si="1"/>
        <v>3.9222761753100556E-2</v>
      </c>
    </row>
    <row r="52" spans="9:14" x14ac:dyDescent="0.25">
      <c r="I52" s="16" t="s">
        <v>80</v>
      </c>
      <c r="J52" s="16">
        <v>8566</v>
      </c>
      <c r="K52" s="16">
        <v>8651</v>
      </c>
      <c r="L52" s="16">
        <v>49</v>
      </c>
      <c r="M52" s="17">
        <f t="shared" si="0"/>
        <v>5.6920485566591159</v>
      </c>
      <c r="N52" s="17">
        <f t="shared" si="1"/>
        <v>3.8438306518038548E-2</v>
      </c>
    </row>
    <row r="53" spans="9:14" x14ac:dyDescent="0.25">
      <c r="I53" s="16" t="s">
        <v>94</v>
      </c>
      <c r="J53" s="16">
        <v>6195</v>
      </c>
      <c r="K53" s="16">
        <v>6156</v>
      </c>
      <c r="L53" s="16">
        <v>48</v>
      </c>
      <c r="M53" s="17">
        <f t="shared" si="0"/>
        <v>7.7726499878552344</v>
      </c>
      <c r="N53" s="17">
        <f t="shared" si="1"/>
        <v>3.7653851282976533E-2</v>
      </c>
    </row>
    <row r="54" spans="9:14" x14ac:dyDescent="0.25">
      <c r="I54" s="16" t="s">
        <v>95</v>
      </c>
      <c r="J54" s="16">
        <v>3144</v>
      </c>
      <c r="K54" s="16">
        <v>3175</v>
      </c>
      <c r="L54" s="16">
        <v>48</v>
      </c>
      <c r="M54" s="17">
        <f t="shared" si="0"/>
        <v>15.192277259059978</v>
      </c>
      <c r="N54" s="17">
        <f t="shared" si="1"/>
        <v>3.7653851282976533E-2</v>
      </c>
    </row>
    <row r="55" spans="9:14" x14ac:dyDescent="0.25">
      <c r="I55" s="16" t="s">
        <v>154</v>
      </c>
      <c r="J55" s="16">
        <v>11328</v>
      </c>
      <c r="K55" s="16">
        <v>12018</v>
      </c>
      <c r="L55" s="16">
        <v>44</v>
      </c>
      <c r="M55" s="17">
        <f t="shared" si="0"/>
        <v>3.7693823353036922</v>
      </c>
      <c r="N55" s="17">
        <f t="shared" si="1"/>
        <v>3.4516030342728495E-2</v>
      </c>
    </row>
    <row r="56" spans="9:14" x14ac:dyDescent="0.25">
      <c r="I56" s="16" t="s">
        <v>186</v>
      </c>
      <c r="J56" s="16">
        <v>8162</v>
      </c>
      <c r="K56" s="16">
        <v>8480</v>
      </c>
      <c r="L56" s="16">
        <v>41</v>
      </c>
      <c r="M56" s="17">
        <f t="shared" si="0"/>
        <v>4.9272923927412569</v>
      </c>
      <c r="N56" s="17">
        <f t="shared" si="1"/>
        <v>3.2162664637542457E-2</v>
      </c>
    </row>
    <row r="57" spans="9:14" x14ac:dyDescent="0.25">
      <c r="I57" s="16" t="s">
        <v>190</v>
      </c>
      <c r="J57" s="16">
        <v>10646</v>
      </c>
      <c r="K57" s="16">
        <v>11111</v>
      </c>
      <c r="L57" s="16">
        <v>39</v>
      </c>
      <c r="M57" s="17">
        <f t="shared" si="0"/>
        <v>3.5850530863630095</v>
      </c>
      <c r="N57" s="17">
        <f t="shared" si="1"/>
        <v>3.0593754167418434E-2</v>
      </c>
    </row>
    <row r="58" spans="9:14" x14ac:dyDescent="0.25">
      <c r="I58" s="16" t="s">
        <v>115</v>
      </c>
      <c r="J58" s="16">
        <v>13585</v>
      </c>
      <c r="K58" s="16">
        <v>13902</v>
      </c>
      <c r="L58" s="16">
        <v>38</v>
      </c>
      <c r="M58" s="17">
        <f t="shared" si="0"/>
        <v>2.7649434278022338</v>
      </c>
      <c r="N58" s="17">
        <f t="shared" si="1"/>
        <v>2.9809298932356423E-2</v>
      </c>
    </row>
    <row r="59" spans="9:14" x14ac:dyDescent="0.25">
      <c r="I59" s="16" t="s">
        <v>144</v>
      </c>
      <c r="J59" s="16">
        <v>814</v>
      </c>
      <c r="K59" s="16">
        <v>853</v>
      </c>
      <c r="L59" s="16">
        <v>38</v>
      </c>
      <c r="M59" s="17">
        <f t="shared" si="0"/>
        <v>45.590881823635272</v>
      </c>
      <c r="N59" s="17">
        <f t="shared" si="1"/>
        <v>2.9809298932356423E-2</v>
      </c>
    </row>
    <row r="60" spans="9:14" x14ac:dyDescent="0.25">
      <c r="I60" s="16" t="s">
        <v>232</v>
      </c>
      <c r="J60" s="16">
        <v>5317</v>
      </c>
      <c r="K60" s="16">
        <v>5496</v>
      </c>
      <c r="L60" s="16">
        <v>38</v>
      </c>
      <c r="M60" s="17">
        <f t="shared" si="0"/>
        <v>7.0285767132155739</v>
      </c>
      <c r="N60" s="17">
        <f t="shared" si="1"/>
        <v>2.9809298932356423E-2</v>
      </c>
    </row>
    <row r="61" spans="9:14" x14ac:dyDescent="0.25">
      <c r="I61" s="16" t="s">
        <v>199</v>
      </c>
      <c r="J61" s="16">
        <v>2307</v>
      </c>
      <c r="K61" s="16">
        <v>2450</v>
      </c>
      <c r="L61" s="16">
        <v>34</v>
      </c>
      <c r="M61" s="17">
        <f t="shared" si="0"/>
        <v>14.29472356527223</v>
      </c>
      <c r="N61" s="17">
        <f t="shared" si="1"/>
        <v>2.6671477992108381E-2</v>
      </c>
    </row>
    <row r="62" spans="9:14" x14ac:dyDescent="0.25">
      <c r="I62" s="16" t="s">
        <v>227</v>
      </c>
      <c r="J62" s="16">
        <v>5524</v>
      </c>
      <c r="K62" s="16">
        <v>5471</v>
      </c>
      <c r="L62" s="16">
        <v>33</v>
      </c>
      <c r="M62" s="17">
        <f t="shared" si="0"/>
        <v>6.0027285129604371</v>
      </c>
      <c r="N62" s="17">
        <f t="shared" si="1"/>
        <v>2.5887022757046369E-2</v>
      </c>
    </row>
    <row r="63" spans="9:14" x14ac:dyDescent="0.25">
      <c r="I63" s="16" t="s">
        <v>160</v>
      </c>
      <c r="J63" s="16">
        <v>8176</v>
      </c>
      <c r="K63" s="16">
        <v>8298</v>
      </c>
      <c r="L63" s="16">
        <v>30</v>
      </c>
      <c r="M63" s="17">
        <f t="shared" si="0"/>
        <v>3.6421027072963454</v>
      </c>
      <c r="N63" s="17">
        <f t="shared" si="1"/>
        <v>2.3533657051860335E-2</v>
      </c>
    </row>
    <row r="64" spans="9:14" x14ac:dyDescent="0.25">
      <c r="I64" s="16" t="s">
        <v>46</v>
      </c>
      <c r="J64" s="16">
        <v>3192</v>
      </c>
      <c r="K64" s="16">
        <v>3524</v>
      </c>
      <c r="L64" s="16">
        <v>29</v>
      </c>
      <c r="M64" s="17">
        <f t="shared" si="0"/>
        <v>8.6360929124478858</v>
      </c>
      <c r="N64" s="17">
        <f t="shared" si="1"/>
        <v>2.2749201816798324E-2</v>
      </c>
    </row>
    <row r="65" spans="9:14" x14ac:dyDescent="0.25">
      <c r="I65" s="16" t="s">
        <v>103</v>
      </c>
      <c r="J65" s="16">
        <v>2114</v>
      </c>
      <c r="K65" s="16">
        <v>2241</v>
      </c>
      <c r="L65" s="16">
        <v>29</v>
      </c>
      <c r="M65" s="17">
        <f t="shared" si="0"/>
        <v>13.318025258323766</v>
      </c>
      <c r="N65" s="17">
        <f t="shared" si="1"/>
        <v>2.2749201816798324E-2</v>
      </c>
    </row>
    <row r="66" spans="9:14" x14ac:dyDescent="0.25">
      <c r="I66" s="16" t="s">
        <v>100</v>
      </c>
      <c r="J66" s="16">
        <v>1323</v>
      </c>
      <c r="K66" s="16">
        <v>1332</v>
      </c>
      <c r="L66" s="16">
        <v>27</v>
      </c>
      <c r="M66" s="17">
        <f t="shared" si="0"/>
        <v>20.338983050847457</v>
      </c>
      <c r="N66" s="17">
        <f t="shared" si="1"/>
        <v>2.1180291346674304E-2</v>
      </c>
    </row>
    <row r="67" spans="9:14" x14ac:dyDescent="0.25">
      <c r="I67" s="16" t="s">
        <v>184</v>
      </c>
      <c r="J67" s="16">
        <v>2369</v>
      </c>
      <c r="K67" s="16">
        <v>2552</v>
      </c>
      <c r="L67" s="16">
        <v>27</v>
      </c>
      <c r="M67" s="17">
        <f t="shared" ref="M67:M130" si="7">L67/((J67+K67)/2)*1000</f>
        <v>10.973379394432026</v>
      </c>
      <c r="N67" s="17">
        <f t="shared" ref="N67:N130" si="8">+L67/$L$2*100</f>
        <v>2.1180291346674304E-2</v>
      </c>
    </row>
    <row r="68" spans="9:14" x14ac:dyDescent="0.25">
      <c r="I68" s="16" t="s">
        <v>51</v>
      </c>
      <c r="J68" s="16">
        <v>1880</v>
      </c>
      <c r="K68" s="16">
        <v>2147</v>
      </c>
      <c r="L68" s="16">
        <v>26</v>
      </c>
      <c r="M68" s="17">
        <f t="shared" si="7"/>
        <v>12.91283834119692</v>
      </c>
      <c r="N68" s="17">
        <f t="shared" si="8"/>
        <v>2.0395836111612293E-2</v>
      </c>
    </row>
    <row r="69" spans="9:14" x14ac:dyDescent="0.25">
      <c r="I69" s="16" t="s">
        <v>104</v>
      </c>
      <c r="J69" s="16">
        <v>5697</v>
      </c>
      <c r="K69" s="16">
        <v>5865</v>
      </c>
      <c r="L69" s="16">
        <v>24</v>
      </c>
      <c r="M69" s="17">
        <f t="shared" si="7"/>
        <v>4.1515308770108978</v>
      </c>
      <c r="N69" s="17">
        <f t="shared" si="8"/>
        <v>1.8826925641488267E-2</v>
      </c>
    </row>
    <row r="70" spans="9:14" x14ac:dyDescent="0.25">
      <c r="I70" s="16" t="s">
        <v>123</v>
      </c>
      <c r="J70" s="16">
        <v>1469</v>
      </c>
      <c r="K70" s="16">
        <v>1485</v>
      </c>
      <c r="L70" s="16">
        <v>24</v>
      </c>
      <c r="M70" s="17">
        <f t="shared" si="7"/>
        <v>16.249153689911985</v>
      </c>
      <c r="N70" s="17">
        <f t="shared" si="8"/>
        <v>1.8826925641488267E-2</v>
      </c>
    </row>
    <row r="71" spans="9:14" x14ac:dyDescent="0.25">
      <c r="I71" s="16" t="s">
        <v>175</v>
      </c>
      <c r="J71" s="16">
        <v>408</v>
      </c>
      <c r="K71" s="16">
        <v>392</v>
      </c>
      <c r="L71" s="16">
        <v>24</v>
      </c>
      <c r="M71" s="17">
        <f t="shared" si="7"/>
        <v>60</v>
      </c>
      <c r="N71" s="17">
        <f t="shared" si="8"/>
        <v>1.8826925641488267E-2</v>
      </c>
    </row>
    <row r="72" spans="9:14" x14ac:dyDescent="0.25">
      <c r="I72" s="16" t="s">
        <v>205</v>
      </c>
      <c r="J72" s="16">
        <v>5583</v>
      </c>
      <c r="K72" s="16">
        <v>5614</v>
      </c>
      <c r="L72" s="16">
        <v>23</v>
      </c>
      <c r="M72" s="17">
        <f t="shared" si="7"/>
        <v>4.1082432794498525</v>
      </c>
      <c r="N72" s="17">
        <f t="shared" si="8"/>
        <v>1.8042470406426259E-2</v>
      </c>
    </row>
    <row r="73" spans="9:14" x14ac:dyDescent="0.25">
      <c r="I73" s="16" t="s">
        <v>134</v>
      </c>
      <c r="J73" s="16">
        <v>1779</v>
      </c>
      <c r="K73" s="16">
        <v>1841</v>
      </c>
      <c r="L73" s="16">
        <v>22</v>
      </c>
      <c r="M73" s="17">
        <f t="shared" si="7"/>
        <v>12.154696132596685</v>
      </c>
      <c r="N73" s="17">
        <f t="shared" si="8"/>
        <v>1.7258015171364247E-2</v>
      </c>
    </row>
    <row r="74" spans="9:14" x14ac:dyDescent="0.25">
      <c r="I74" s="16" t="s">
        <v>237</v>
      </c>
      <c r="J74" s="16">
        <v>1056</v>
      </c>
      <c r="K74" s="16">
        <v>1077</v>
      </c>
      <c r="L74" s="16">
        <v>17</v>
      </c>
      <c r="M74" s="17">
        <f t="shared" si="7"/>
        <v>15.939990623534927</v>
      </c>
      <c r="N74" s="17">
        <f t="shared" si="8"/>
        <v>1.333573899605419E-2</v>
      </c>
    </row>
    <row r="75" spans="9:14" x14ac:dyDescent="0.25">
      <c r="I75" s="16" t="s">
        <v>47</v>
      </c>
      <c r="J75" s="16">
        <v>1061</v>
      </c>
      <c r="K75" s="16">
        <v>1020</v>
      </c>
      <c r="L75" s="16">
        <v>16</v>
      </c>
      <c r="M75" s="17">
        <f t="shared" si="7"/>
        <v>15.377222489187892</v>
      </c>
      <c r="N75" s="17">
        <f t="shared" si="8"/>
        <v>1.2551283760992179E-2</v>
      </c>
    </row>
    <row r="76" spans="9:14" x14ac:dyDescent="0.25">
      <c r="I76" s="16" t="s">
        <v>114</v>
      </c>
      <c r="J76" s="16">
        <v>1479</v>
      </c>
      <c r="K76" s="16">
        <v>1469</v>
      </c>
      <c r="L76" s="16">
        <v>14</v>
      </c>
      <c r="M76" s="17">
        <f t="shared" si="7"/>
        <v>9.4979647218453191</v>
      </c>
      <c r="N76" s="17">
        <f t="shared" si="8"/>
        <v>1.0982373290868156E-2</v>
      </c>
    </row>
    <row r="77" spans="9:14" x14ac:dyDescent="0.25">
      <c r="I77" s="16" t="s">
        <v>149</v>
      </c>
      <c r="J77" s="16">
        <v>533</v>
      </c>
      <c r="K77" s="16">
        <v>544</v>
      </c>
      <c r="L77" s="16">
        <v>14</v>
      </c>
      <c r="M77" s="17">
        <f t="shared" si="7"/>
        <v>25.998142989786441</v>
      </c>
      <c r="N77" s="17">
        <f t="shared" si="8"/>
        <v>1.0982373290868156E-2</v>
      </c>
    </row>
    <row r="78" spans="9:14" x14ac:dyDescent="0.25">
      <c r="I78" s="16" t="s">
        <v>71</v>
      </c>
      <c r="J78" s="16">
        <v>3179</v>
      </c>
      <c r="K78" s="16">
        <v>3265</v>
      </c>
      <c r="L78" s="16">
        <v>12</v>
      </c>
      <c r="M78" s="17">
        <f t="shared" si="7"/>
        <v>3.7243947858472999</v>
      </c>
      <c r="N78" s="17">
        <f t="shared" si="8"/>
        <v>9.4134628207441333E-3</v>
      </c>
    </row>
    <row r="79" spans="9:14" x14ac:dyDescent="0.25">
      <c r="I79" s="16" t="s">
        <v>98</v>
      </c>
      <c r="J79" s="16">
        <v>1034</v>
      </c>
      <c r="K79" s="16">
        <v>1089</v>
      </c>
      <c r="L79" s="16">
        <v>12</v>
      </c>
      <c r="M79" s="17">
        <f t="shared" si="7"/>
        <v>11.304757418747057</v>
      </c>
      <c r="N79" s="17">
        <f t="shared" si="8"/>
        <v>9.4134628207441333E-3</v>
      </c>
    </row>
    <row r="80" spans="9:14" x14ac:dyDescent="0.25">
      <c r="I80" s="16" t="s">
        <v>125</v>
      </c>
      <c r="J80" s="16">
        <v>1706</v>
      </c>
      <c r="K80" s="16">
        <v>1850</v>
      </c>
      <c r="L80" s="16">
        <v>11</v>
      </c>
      <c r="M80" s="17">
        <f t="shared" si="7"/>
        <v>6.1867266591676042</v>
      </c>
      <c r="N80" s="17">
        <f t="shared" si="8"/>
        <v>8.6290075856821236E-3</v>
      </c>
    </row>
    <row r="81" spans="9:14" x14ac:dyDescent="0.25">
      <c r="I81" s="16" t="s">
        <v>146</v>
      </c>
      <c r="J81" s="16">
        <v>787</v>
      </c>
      <c r="K81" s="16">
        <v>855</v>
      </c>
      <c r="L81" s="16">
        <v>10</v>
      </c>
      <c r="M81" s="17">
        <f t="shared" si="7"/>
        <v>12.180267965895249</v>
      </c>
      <c r="N81" s="17">
        <f t="shared" si="8"/>
        <v>7.8445523506201122E-3</v>
      </c>
    </row>
    <row r="82" spans="9:14" x14ac:dyDescent="0.25">
      <c r="I82" s="16" t="s">
        <v>110</v>
      </c>
      <c r="J82" s="16">
        <v>760</v>
      </c>
      <c r="K82" s="16">
        <v>743</v>
      </c>
      <c r="L82" s="16">
        <v>9</v>
      </c>
      <c r="M82" s="17">
        <f t="shared" si="7"/>
        <v>11.976047904191617</v>
      </c>
      <c r="N82" s="17">
        <f t="shared" si="8"/>
        <v>7.0600971155581008E-3</v>
      </c>
    </row>
    <row r="83" spans="9:14" x14ac:dyDescent="0.25">
      <c r="I83" s="16" t="s">
        <v>204</v>
      </c>
      <c r="J83" s="16">
        <v>2555</v>
      </c>
      <c r="K83" s="16">
        <v>2872</v>
      </c>
      <c r="L83" s="16">
        <v>8</v>
      </c>
      <c r="M83" s="17">
        <f t="shared" si="7"/>
        <v>2.9482218536944904</v>
      </c>
      <c r="N83" s="17">
        <f t="shared" si="8"/>
        <v>6.2756418804960894E-3</v>
      </c>
    </row>
    <row r="84" spans="9:14" x14ac:dyDescent="0.25">
      <c r="I84" s="16" t="s">
        <v>230</v>
      </c>
      <c r="J84" s="16">
        <v>952</v>
      </c>
      <c r="K84" s="16">
        <v>979</v>
      </c>
      <c r="L84" s="16">
        <v>8</v>
      </c>
      <c r="M84" s="17">
        <f t="shared" si="7"/>
        <v>8.285862247540134</v>
      </c>
      <c r="N84" s="17">
        <f t="shared" si="8"/>
        <v>6.2756418804960894E-3</v>
      </c>
    </row>
    <row r="85" spans="9:14" x14ac:dyDescent="0.25">
      <c r="I85" s="16" t="s">
        <v>49</v>
      </c>
      <c r="J85" s="16">
        <v>240</v>
      </c>
      <c r="K85" s="16">
        <v>252</v>
      </c>
      <c r="L85" s="16">
        <v>7</v>
      </c>
      <c r="M85" s="17">
        <f t="shared" si="7"/>
        <v>28.455284552845526</v>
      </c>
      <c r="N85" s="17">
        <f t="shared" si="8"/>
        <v>5.491186645434078E-3</v>
      </c>
    </row>
    <row r="86" spans="9:14" x14ac:dyDescent="0.25">
      <c r="I86" s="16" t="s">
        <v>72</v>
      </c>
      <c r="J86" s="16">
        <v>147</v>
      </c>
      <c r="K86" s="16">
        <v>143</v>
      </c>
      <c r="L86" s="16">
        <v>7</v>
      </c>
      <c r="M86" s="17">
        <f t="shared" si="7"/>
        <v>48.275862068965516</v>
      </c>
      <c r="N86" s="17">
        <f t="shared" si="8"/>
        <v>5.491186645434078E-3</v>
      </c>
    </row>
    <row r="87" spans="9:14" x14ac:dyDescent="0.25">
      <c r="I87" s="16" t="s">
        <v>75</v>
      </c>
      <c r="J87" s="16">
        <v>414</v>
      </c>
      <c r="K87" s="16">
        <v>389</v>
      </c>
      <c r="L87" s="16">
        <v>7</v>
      </c>
      <c r="M87" s="17">
        <f t="shared" si="7"/>
        <v>17.4346201743462</v>
      </c>
      <c r="N87" s="17">
        <f t="shared" si="8"/>
        <v>5.491186645434078E-3</v>
      </c>
    </row>
    <row r="88" spans="9:14" x14ac:dyDescent="0.25">
      <c r="I88" s="16" t="s">
        <v>86</v>
      </c>
      <c r="J88" s="16">
        <v>866</v>
      </c>
      <c r="K88" s="16">
        <v>988</v>
      </c>
      <c r="L88" s="16">
        <v>7</v>
      </c>
      <c r="M88" s="17">
        <f t="shared" si="7"/>
        <v>7.5512405609492994</v>
      </c>
      <c r="N88" s="17">
        <f t="shared" si="8"/>
        <v>5.491186645434078E-3</v>
      </c>
    </row>
    <row r="89" spans="9:14" x14ac:dyDescent="0.25">
      <c r="I89" s="16" t="s">
        <v>124</v>
      </c>
      <c r="J89" s="16">
        <v>1234</v>
      </c>
      <c r="K89" s="16">
        <v>1224</v>
      </c>
      <c r="L89" s="16">
        <v>7</v>
      </c>
      <c r="M89" s="17">
        <f t="shared" si="7"/>
        <v>5.6956875508543527</v>
      </c>
      <c r="N89" s="17">
        <f t="shared" si="8"/>
        <v>5.491186645434078E-3</v>
      </c>
    </row>
    <row r="90" spans="9:14" x14ac:dyDescent="0.25">
      <c r="I90" s="16" t="s">
        <v>148</v>
      </c>
      <c r="J90" s="16">
        <v>723</v>
      </c>
      <c r="K90" s="16">
        <v>801</v>
      </c>
      <c r="L90" s="16">
        <v>7</v>
      </c>
      <c r="M90" s="17">
        <f t="shared" si="7"/>
        <v>9.1863517060367457</v>
      </c>
      <c r="N90" s="17">
        <f t="shared" si="8"/>
        <v>5.491186645434078E-3</v>
      </c>
    </row>
    <row r="91" spans="9:14" x14ac:dyDescent="0.25">
      <c r="I91" s="16" t="s">
        <v>234</v>
      </c>
      <c r="J91" s="16">
        <v>60</v>
      </c>
      <c r="K91" s="16">
        <v>68</v>
      </c>
      <c r="L91" s="16">
        <v>7</v>
      </c>
      <c r="M91" s="17">
        <f t="shared" si="7"/>
        <v>109.375</v>
      </c>
      <c r="N91" s="17">
        <f t="shared" si="8"/>
        <v>5.491186645434078E-3</v>
      </c>
    </row>
    <row r="92" spans="9:14" x14ac:dyDescent="0.25">
      <c r="I92" s="16" t="s">
        <v>58</v>
      </c>
      <c r="J92" s="16">
        <v>551</v>
      </c>
      <c r="K92" s="16">
        <v>541</v>
      </c>
      <c r="L92" s="16">
        <v>6</v>
      </c>
      <c r="M92" s="17">
        <f t="shared" si="7"/>
        <v>10.989010989010989</v>
      </c>
      <c r="N92" s="17">
        <f t="shared" si="8"/>
        <v>4.7067314103720666E-3</v>
      </c>
    </row>
    <row r="93" spans="9:14" x14ac:dyDescent="0.25">
      <c r="I93" s="16" t="s">
        <v>65</v>
      </c>
      <c r="J93" s="16">
        <v>354</v>
      </c>
      <c r="K93" s="16">
        <v>366</v>
      </c>
      <c r="L93" s="16">
        <v>6</v>
      </c>
      <c r="M93" s="17">
        <f t="shared" si="7"/>
        <v>16.666666666666668</v>
      </c>
      <c r="N93" s="17">
        <f t="shared" si="8"/>
        <v>4.7067314103720666E-3</v>
      </c>
    </row>
    <row r="94" spans="9:14" x14ac:dyDescent="0.25">
      <c r="I94" s="16" t="s">
        <v>67</v>
      </c>
      <c r="J94" s="16">
        <v>1170</v>
      </c>
      <c r="K94" s="16">
        <v>1205</v>
      </c>
      <c r="L94" s="16">
        <v>6</v>
      </c>
      <c r="M94" s="17">
        <f t="shared" si="7"/>
        <v>5.0526315789473681</v>
      </c>
      <c r="N94" s="17">
        <f t="shared" si="8"/>
        <v>4.7067314103720666E-3</v>
      </c>
    </row>
    <row r="95" spans="9:14" x14ac:dyDescent="0.25">
      <c r="I95" s="16" t="s">
        <v>87</v>
      </c>
      <c r="J95" s="16">
        <v>738</v>
      </c>
      <c r="K95" s="16">
        <v>712</v>
      </c>
      <c r="L95" s="16">
        <v>6</v>
      </c>
      <c r="M95" s="17">
        <f t="shared" si="7"/>
        <v>8.2758620689655178</v>
      </c>
      <c r="N95" s="17">
        <f t="shared" si="8"/>
        <v>4.7067314103720666E-3</v>
      </c>
    </row>
    <row r="96" spans="9:14" x14ac:dyDescent="0.25">
      <c r="I96" s="16" t="s">
        <v>97</v>
      </c>
      <c r="J96" s="16">
        <v>370</v>
      </c>
      <c r="K96" s="16">
        <v>356</v>
      </c>
      <c r="L96" s="16">
        <v>6</v>
      </c>
      <c r="M96" s="17">
        <f t="shared" si="7"/>
        <v>16.528925619834713</v>
      </c>
      <c r="N96" s="17">
        <f t="shared" si="8"/>
        <v>4.7067314103720666E-3</v>
      </c>
    </row>
    <row r="97" spans="9:14" x14ac:dyDescent="0.25">
      <c r="I97" s="16" t="s">
        <v>106</v>
      </c>
      <c r="J97" s="16">
        <v>218</v>
      </c>
      <c r="K97" s="16">
        <v>209</v>
      </c>
      <c r="L97" s="16">
        <v>6</v>
      </c>
      <c r="M97" s="17">
        <f t="shared" si="7"/>
        <v>28.103044496487119</v>
      </c>
      <c r="N97" s="17">
        <f t="shared" si="8"/>
        <v>4.7067314103720666E-3</v>
      </c>
    </row>
    <row r="98" spans="9:14" x14ac:dyDescent="0.25">
      <c r="I98" s="16" t="s">
        <v>126</v>
      </c>
      <c r="J98" s="16">
        <v>376</v>
      </c>
      <c r="K98" s="16">
        <v>364</v>
      </c>
      <c r="L98" s="16">
        <v>6</v>
      </c>
      <c r="M98" s="17">
        <f t="shared" si="7"/>
        <v>16.216216216216218</v>
      </c>
      <c r="N98" s="17">
        <f t="shared" si="8"/>
        <v>4.7067314103720666E-3</v>
      </c>
    </row>
    <row r="99" spans="9:14" x14ac:dyDescent="0.25">
      <c r="I99" s="16" t="s">
        <v>129</v>
      </c>
      <c r="J99" s="16">
        <v>745</v>
      </c>
      <c r="K99" s="16">
        <v>827</v>
      </c>
      <c r="L99" s="16">
        <v>6</v>
      </c>
      <c r="M99" s="17">
        <f t="shared" si="7"/>
        <v>7.6335877862595414</v>
      </c>
      <c r="N99" s="17">
        <f t="shared" si="8"/>
        <v>4.7067314103720666E-3</v>
      </c>
    </row>
    <row r="100" spans="9:14" x14ac:dyDescent="0.25">
      <c r="I100" s="16" t="s">
        <v>163</v>
      </c>
      <c r="J100" s="16">
        <v>709</v>
      </c>
      <c r="K100" s="16">
        <v>712</v>
      </c>
      <c r="L100" s="16">
        <v>6</v>
      </c>
      <c r="M100" s="17">
        <f t="shared" si="7"/>
        <v>8.4447572132301207</v>
      </c>
      <c r="N100" s="17">
        <f t="shared" si="8"/>
        <v>4.7067314103720666E-3</v>
      </c>
    </row>
    <row r="101" spans="9:14" x14ac:dyDescent="0.25">
      <c r="I101" s="16" t="s">
        <v>203</v>
      </c>
      <c r="J101" s="16">
        <v>307</v>
      </c>
      <c r="K101" s="16">
        <v>303</v>
      </c>
      <c r="L101" s="16">
        <v>6</v>
      </c>
      <c r="M101" s="17">
        <f t="shared" si="7"/>
        <v>19.672131147540984</v>
      </c>
      <c r="N101" s="17">
        <f t="shared" si="8"/>
        <v>4.7067314103720666E-3</v>
      </c>
    </row>
    <row r="102" spans="9:14" x14ac:dyDescent="0.25">
      <c r="I102" s="16" t="s">
        <v>239</v>
      </c>
      <c r="J102" s="16">
        <v>546</v>
      </c>
      <c r="K102" s="16">
        <v>542</v>
      </c>
      <c r="L102" s="16">
        <v>6</v>
      </c>
      <c r="M102" s="17">
        <f t="shared" si="7"/>
        <v>11.029411764705882</v>
      </c>
      <c r="N102" s="17">
        <f t="shared" si="8"/>
        <v>4.7067314103720666E-3</v>
      </c>
    </row>
    <row r="103" spans="9:14" x14ac:dyDescent="0.25">
      <c r="I103" s="16" t="s">
        <v>53</v>
      </c>
      <c r="J103" s="16">
        <v>84</v>
      </c>
      <c r="K103" s="16">
        <v>111</v>
      </c>
      <c r="L103" s="16">
        <v>5</v>
      </c>
      <c r="M103" s="17">
        <f t="shared" si="7"/>
        <v>51.282051282051277</v>
      </c>
      <c r="N103" s="17">
        <f t="shared" si="8"/>
        <v>3.9222761753100561E-3</v>
      </c>
    </row>
    <row r="104" spans="9:14" x14ac:dyDescent="0.25">
      <c r="I104" s="16" t="s">
        <v>77</v>
      </c>
      <c r="J104" s="16">
        <v>486</v>
      </c>
      <c r="K104" s="16">
        <v>490</v>
      </c>
      <c r="L104" s="16">
        <v>5</v>
      </c>
      <c r="M104" s="17">
        <f t="shared" si="7"/>
        <v>10.245901639344261</v>
      </c>
      <c r="N104" s="17">
        <f t="shared" si="8"/>
        <v>3.9222761753100561E-3</v>
      </c>
    </row>
    <row r="105" spans="9:14" x14ac:dyDescent="0.25">
      <c r="I105" s="16" t="s">
        <v>151</v>
      </c>
      <c r="J105" s="16">
        <v>1018</v>
      </c>
      <c r="K105" s="16">
        <v>1044</v>
      </c>
      <c r="L105" s="16">
        <v>5</v>
      </c>
      <c r="M105" s="17">
        <f t="shared" si="7"/>
        <v>4.8496605237633368</v>
      </c>
      <c r="N105" s="17">
        <f t="shared" si="8"/>
        <v>3.9222761753100561E-3</v>
      </c>
    </row>
    <row r="106" spans="9:14" x14ac:dyDescent="0.25">
      <c r="I106" s="16" t="s">
        <v>170</v>
      </c>
      <c r="J106" s="16">
        <v>863</v>
      </c>
      <c r="K106" s="16">
        <v>810</v>
      </c>
      <c r="L106" s="16">
        <v>5</v>
      </c>
      <c r="M106" s="17">
        <f t="shared" si="7"/>
        <v>5.9772863120143462</v>
      </c>
      <c r="N106" s="17">
        <f t="shared" si="8"/>
        <v>3.9222761753100561E-3</v>
      </c>
    </row>
    <row r="107" spans="9:14" x14ac:dyDescent="0.25">
      <c r="I107" s="16" t="s">
        <v>173</v>
      </c>
      <c r="J107" s="16">
        <v>331</v>
      </c>
      <c r="K107" s="16">
        <v>330</v>
      </c>
      <c r="L107" s="16">
        <v>5</v>
      </c>
      <c r="M107" s="17">
        <f t="shared" si="7"/>
        <v>15.128593040847202</v>
      </c>
      <c r="N107" s="17">
        <f t="shared" si="8"/>
        <v>3.9222761753100561E-3</v>
      </c>
    </row>
    <row r="108" spans="9:14" x14ac:dyDescent="0.25">
      <c r="I108" s="16" t="s">
        <v>188</v>
      </c>
      <c r="J108" s="16">
        <v>557</v>
      </c>
      <c r="K108" s="16">
        <v>545</v>
      </c>
      <c r="L108" s="16">
        <v>5</v>
      </c>
      <c r="M108" s="17">
        <f t="shared" si="7"/>
        <v>9.0744101633393832</v>
      </c>
      <c r="N108" s="17">
        <f t="shared" si="8"/>
        <v>3.9222761753100561E-3</v>
      </c>
    </row>
    <row r="109" spans="9:14" x14ac:dyDescent="0.25">
      <c r="I109" s="16" t="s">
        <v>74</v>
      </c>
      <c r="J109" s="16">
        <v>286</v>
      </c>
      <c r="K109" s="16">
        <v>287</v>
      </c>
      <c r="L109" s="16">
        <v>4</v>
      </c>
      <c r="M109" s="17">
        <f t="shared" si="7"/>
        <v>13.961605584642234</v>
      </c>
      <c r="N109" s="17">
        <f t="shared" si="8"/>
        <v>3.1378209402480447E-3</v>
      </c>
    </row>
    <row r="110" spans="9:14" x14ac:dyDescent="0.25">
      <c r="I110" s="16" t="s">
        <v>99</v>
      </c>
      <c r="J110" s="16">
        <v>54</v>
      </c>
      <c r="K110" s="16">
        <v>60</v>
      </c>
      <c r="L110" s="16">
        <v>4</v>
      </c>
      <c r="M110" s="17">
        <f t="shared" si="7"/>
        <v>70.175438596491219</v>
      </c>
      <c r="N110" s="17">
        <f t="shared" si="8"/>
        <v>3.1378209402480447E-3</v>
      </c>
    </row>
    <row r="111" spans="9:14" x14ac:dyDescent="0.25">
      <c r="I111" s="16" t="s">
        <v>102</v>
      </c>
      <c r="J111" s="16">
        <v>50</v>
      </c>
      <c r="K111" s="16">
        <v>55</v>
      </c>
      <c r="L111" s="16">
        <v>4</v>
      </c>
      <c r="M111" s="17">
        <f t="shared" si="7"/>
        <v>76.190476190476204</v>
      </c>
      <c r="N111" s="17">
        <f t="shared" si="8"/>
        <v>3.1378209402480447E-3</v>
      </c>
    </row>
    <row r="112" spans="9:14" x14ac:dyDescent="0.25">
      <c r="I112" s="16" t="s">
        <v>133</v>
      </c>
      <c r="J112" s="16">
        <v>269</v>
      </c>
      <c r="K112" s="16">
        <v>287</v>
      </c>
      <c r="L112" s="16">
        <v>4</v>
      </c>
      <c r="M112" s="17">
        <f t="shared" si="7"/>
        <v>14.388489208633095</v>
      </c>
      <c r="N112" s="17">
        <f t="shared" si="8"/>
        <v>3.1378209402480447E-3</v>
      </c>
    </row>
    <row r="113" spans="9:14" x14ac:dyDescent="0.25">
      <c r="I113" s="16" t="s">
        <v>153</v>
      </c>
      <c r="J113" s="16">
        <v>88</v>
      </c>
      <c r="K113" s="16">
        <v>83</v>
      </c>
      <c r="L113" s="16">
        <v>4</v>
      </c>
      <c r="M113" s="17">
        <f t="shared" si="7"/>
        <v>46.783625730994146</v>
      </c>
      <c r="N113" s="17">
        <f t="shared" si="8"/>
        <v>3.1378209402480447E-3</v>
      </c>
    </row>
    <row r="114" spans="9:14" x14ac:dyDescent="0.25">
      <c r="I114" s="16" t="s">
        <v>159</v>
      </c>
      <c r="J114" s="16">
        <v>831</v>
      </c>
      <c r="K114" s="16">
        <v>964</v>
      </c>
      <c r="L114" s="16">
        <v>4</v>
      </c>
      <c r="M114" s="17">
        <f t="shared" si="7"/>
        <v>4.4568245125348191</v>
      </c>
      <c r="N114" s="17">
        <f t="shared" si="8"/>
        <v>3.1378209402480447E-3</v>
      </c>
    </row>
    <row r="115" spans="9:14" x14ac:dyDescent="0.25">
      <c r="I115" s="16" t="s">
        <v>200</v>
      </c>
      <c r="J115" s="16">
        <v>281</v>
      </c>
      <c r="K115" s="16">
        <v>297</v>
      </c>
      <c r="L115" s="16">
        <v>4</v>
      </c>
      <c r="M115" s="17">
        <f t="shared" si="7"/>
        <v>13.84083044982699</v>
      </c>
      <c r="N115" s="17">
        <f t="shared" si="8"/>
        <v>3.1378209402480447E-3</v>
      </c>
    </row>
    <row r="116" spans="9:14" x14ac:dyDescent="0.25">
      <c r="I116" s="16" t="s">
        <v>219</v>
      </c>
      <c r="J116" s="16">
        <v>881</v>
      </c>
      <c r="K116" s="16">
        <v>897</v>
      </c>
      <c r="L116" s="16">
        <v>4</v>
      </c>
      <c r="M116" s="17">
        <f t="shared" si="7"/>
        <v>4.4994375703037122</v>
      </c>
      <c r="N116" s="17">
        <f t="shared" si="8"/>
        <v>3.1378209402480447E-3</v>
      </c>
    </row>
    <row r="117" spans="9:14" x14ac:dyDescent="0.25">
      <c r="I117" s="16" t="s">
        <v>48</v>
      </c>
      <c r="J117" s="16">
        <v>1106</v>
      </c>
      <c r="K117" s="16">
        <v>1163</v>
      </c>
      <c r="L117" s="16">
        <v>3</v>
      </c>
      <c r="M117" s="17">
        <f t="shared" si="7"/>
        <v>2.644336712208021</v>
      </c>
      <c r="N117" s="17">
        <f t="shared" si="8"/>
        <v>2.3533657051860333E-3</v>
      </c>
    </row>
    <row r="118" spans="9:14" x14ac:dyDescent="0.25">
      <c r="I118" s="16" t="s">
        <v>57</v>
      </c>
      <c r="J118" s="16">
        <v>274</v>
      </c>
      <c r="K118" s="16">
        <v>277</v>
      </c>
      <c r="L118" s="16">
        <v>3</v>
      </c>
      <c r="M118" s="17">
        <f t="shared" si="7"/>
        <v>10.88929219600726</v>
      </c>
      <c r="N118" s="17">
        <f t="shared" si="8"/>
        <v>2.3533657051860333E-3</v>
      </c>
    </row>
    <row r="119" spans="9:14" x14ac:dyDescent="0.25">
      <c r="I119" s="16" t="s">
        <v>59</v>
      </c>
      <c r="J119" s="16">
        <v>543</v>
      </c>
      <c r="K119" s="16">
        <v>536</v>
      </c>
      <c r="L119" s="16">
        <v>3</v>
      </c>
      <c r="M119" s="17">
        <f t="shared" si="7"/>
        <v>5.5607043558850791</v>
      </c>
      <c r="N119" s="17">
        <f t="shared" si="8"/>
        <v>2.3533657051860333E-3</v>
      </c>
    </row>
    <row r="120" spans="9:14" x14ac:dyDescent="0.25">
      <c r="I120" s="16" t="s">
        <v>118</v>
      </c>
      <c r="J120" s="16">
        <v>55</v>
      </c>
      <c r="K120" s="16">
        <v>64</v>
      </c>
      <c r="L120" s="16">
        <v>3</v>
      </c>
      <c r="M120" s="17">
        <f t="shared" si="7"/>
        <v>50.420168067226889</v>
      </c>
      <c r="N120" s="17">
        <f t="shared" si="8"/>
        <v>2.3533657051860333E-3</v>
      </c>
    </row>
    <row r="121" spans="9:14" x14ac:dyDescent="0.25">
      <c r="I121" s="16" t="s">
        <v>138</v>
      </c>
      <c r="J121" s="16">
        <v>651</v>
      </c>
      <c r="K121" s="16">
        <v>650</v>
      </c>
      <c r="L121" s="16">
        <v>3</v>
      </c>
      <c r="M121" s="17">
        <f t="shared" si="7"/>
        <v>4.611837048424289</v>
      </c>
      <c r="N121" s="17">
        <f t="shared" si="8"/>
        <v>2.3533657051860333E-3</v>
      </c>
    </row>
    <row r="122" spans="9:14" x14ac:dyDescent="0.25">
      <c r="I122" s="16" t="s">
        <v>141</v>
      </c>
      <c r="J122" s="16">
        <v>550</v>
      </c>
      <c r="K122" s="16">
        <v>565</v>
      </c>
      <c r="L122" s="16">
        <v>3</v>
      </c>
      <c r="M122" s="17">
        <f t="shared" si="7"/>
        <v>5.3811659192825116</v>
      </c>
      <c r="N122" s="17">
        <f t="shared" si="8"/>
        <v>2.3533657051860333E-3</v>
      </c>
    </row>
    <row r="123" spans="9:14" x14ac:dyDescent="0.25">
      <c r="I123" s="16" t="s">
        <v>157</v>
      </c>
      <c r="J123" s="16">
        <v>657</v>
      </c>
      <c r="K123" s="16">
        <v>682</v>
      </c>
      <c r="L123" s="16">
        <v>3</v>
      </c>
      <c r="M123" s="17">
        <f t="shared" si="7"/>
        <v>4.480955937266617</v>
      </c>
      <c r="N123" s="17">
        <f t="shared" si="8"/>
        <v>2.3533657051860333E-3</v>
      </c>
    </row>
    <row r="124" spans="9:14" x14ac:dyDescent="0.25">
      <c r="I124" s="16" t="s">
        <v>165</v>
      </c>
      <c r="J124" s="16">
        <v>230</v>
      </c>
      <c r="K124" s="16">
        <v>225</v>
      </c>
      <c r="L124" s="16">
        <v>3</v>
      </c>
      <c r="M124" s="17">
        <f t="shared" si="7"/>
        <v>13.186813186813186</v>
      </c>
      <c r="N124" s="17">
        <f t="shared" si="8"/>
        <v>2.3533657051860333E-3</v>
      </c>
    </row>
    <row r="125" spans="9:14" x14ac:dyDescent="0.25">
      <c r="I125" s="16" t="s">
        <v>177</v>
      </c>
      <c r="J125" s="16">
        <v>1094</v>
      </c>
      <c r="K125" s="16">
        <v>1081</v>
      </c>
      <c r="L125" s="16">
        <v>3</v>
      </c>
      <c r="M125" s="17">
        <f t="shared" si="7"/>
        <v>2.7586206896551722</v>
      </c>
      <c r="N125" s="17">
        <f t="shared" si="8"/>
        <v>2.3533657051860333E-3</v>
      </c>
    </row>
    <row r="126" spans="9:14" x14ac:dyDescent="0.25">
      <c r="I126" s="16" t="s">
        <v>206</v>
      </c>
      <c r="J126" s="16">
        <v>49</v>
      </c>
      <c r="K126" s="16">
        <v>49</v>
      </c>
      <c r="L126" s="16">
        <v>3</v>
      </c>
      <c r="M126" s="17">
        <f t="shared" si="7"/>
        <v>61.224489795918366</v>
      </c>
      <c r="N126" s="17">
        <f t="shared" si="8"/>
        <v>2.3533657051860333E-3</v>
      </c>
    </row>
    <row r="127" spans="9:14" x14ac:dyDescent="0.25">
      <c r="I127" s="16" t="s">
        <v>208</v>
      </c>
      <c r="J127" s="16">
        <v>422</v>
      </c>
      <c r="K127" s="16">
        <v>435</v>
      </c>
      <c r="L127" s="16">
        <v>3</v>
      </c>
      <c r="M127" s="17">
        <f t="shared" si="7"/>
        <v>7.001166861143524</v>
      </c>
      <c r="N127" s="17">
        <f t="shared" si="8"/>
        <v>2.3533657051860333E-3</v>
      </c>
    </row>
    <row r="128" spans="9:14" x14ac:dyDescent="0.25">
      <c r="I128" s="16" t="s">
        <v>220</v>
      </c>
      <c r="J128" s="16">
        <v>528</v>
      </c>
      <c r="K128" s="16">
        <v>541</v>
      </c>
      <c r="L128" s="16">
        <v>3</v>
      </c>
      <c r="M128" s="17">
        <f t="shared" si="7"/>
        <v>5.6127221702525718</v>
      </c>
      <c r="N128" s="17">
        <f t="shared" si="8"/>
        <v>2.3533657051860333E-3</v>
      </c>
    </row>
    <row r="129" spans="9:14" x14ac:dyDescent="0.25">
      <c r="I129" s="16" t="s">
        <v>240</v>
      </c>
      <c r="J129" s="16">
        <v>596</v>
      </c>
      <c r="K129" s="16">
        <v>595</v>
      </c>
      <c r="L129" s="16">
        <v>3</v>
      </c>
      <c r="M129" s="17">
        <f t="shared" si="7"/>
        <v>5.0377833753148611</v>
      </c>
      <c r="N129" s="17">
        <f t="shared" si="8"/>
        <v>2.3533657051860333E-3</v>
      </c>
    </row>
    <row r="130" spans="9:14" x14ac:dyDescent="0.25">
      <c r="I130" s="16" t="s">
        <v>81</v>
      </c>
      <c r="J130" s="16">
        <v>1709</v>
      </c>
      <c r="K130" s="16">
        <v>1833</v>
      </c>
      <c r="L130" s="16">
        <v>2</v>
      </c>
      <c r="M130" s="17">
        <f t="shared" si="7"/>
        <v>1.129305477131564</v>
      </c>
      <c r="N130" s="17">
        <f t="shared" si="8"/>
        <v>1.5689104701240224E-3</v>
      </c>
    </row>
    <row r="131" spans="9:14" x14ac:dyDescent="0.25">
      <c r="I131" s="16" t="s">
        <v>84</v>
      </c>
      <c r="J131" s="16">
        <v>247</v>
      </c>
      <c r="K131" s="16">
        <v>251</v>
      </c>
      <c r="L131" s="16">
        <v>2</v>
      </c>
      <c r="M131" s="17">
        <f t="shared" ref="M131:M194" si="9">L131/((J131+K131)/2)*1000</f>
        <v>8.0321285140562235</v>
      </c>
      <c r="N131" s="17">
        <f t="shared" ref="N131:N194" si="10">+L131/$L$2*100</f>
        <v>1.5689104701240224E-3</v>
      </c>
    </row>
    <row r="132" spans="9:14" x14ac:dyDescent="0.25">
      <c r="I132" s="16" t="s">
        <v>120</v>
      </c>
      <c r="J132" s="16">
        <v>49</v>
      </c>
      <c r="K132" s="16">
        <v>40</v>
      </c>
      <c r="L132" s="16">
        <v>2</v>
      </c>
      <c r="M132" s="17">
        <f t="shared" si="9"/>
        <v>44.943820224719097</v>
      </c>
      <c r="N132" s="17">
        <f t="shared" si="10"/>
        <v>1.5689104701240224E-3</v>
      </c>
    </row>
    <row r="133" spans="9:14" x14ac:dyDescent="0.25">
      <c r="I133" s="16" t="s">
        <v>137</v>
      </c>
      <c r="J133" s="16">
        <v>201</v>
      </c>
      <c r="K133" s="16">
        <v>227</v>
      </c>
      <c r="L133" s="16">
        <v>2</v>
      </c>
      <c r="M133" s="17">
        <f t="shared" si="9"/>
        <v>9.3457943925233646</v>
      </c>
      <c r="N133" s="17">
        <f t="shared" si="10"/>
        <v>1.5689104701240224E-3</v>
      </c>
    </row>
    <row r="134" spans="9:14" x14ac:dyDescent="0.25">
      <c r="I134" s="16" t="s">
        <v>139</v>
      </c>
      <c r="J134" s="16">
        <v>85</v>
      </c>
      <c r="K134" s="16">
        <v>91</v>
      </c>
      <c r="L134" s="16">
        <v>2</v>
      </c>
      <c r="M134" s="17">
        <f t="shared" si="9"/>
        <v>22.727272727272727</v>
      </c>
      <c r="N134" s="17">
        <f t="shared" si="10"/>
        <v>1.5689104701240224E-3</v>
      </c>
    </row>
    <row r="135" spans="9:14" x14ac:dyDescent="0.25">
      <c r="I135" s="16" t="s">
        <v>145</v>
      </c>
      <c r="J135" s="16">
        <v>2527</v>
      </c>
      <c r="K135" s="16">
        <v>2430</v>
      </c>
      <c r="L135" s="16">
        <v>2</v>
      </c>
      <c r="M135" s="17">
        <f t="shared" si="9"/>
        <v>0.80693968125882598</v>
      </c>
      <c r="N135" s="17">
        <f t="shared" si="10"/>
        <v>1.5689104701240224E-3</v>
      </c>
    </row>
    <row r="136" spans="9:14" x14ac:dyDescent="0.25">
      <c r="I136" s="16" t="s">
        <v>152</v>
      </c>
      <c r="J136" s="16">
        <v>92</v>
      </c>
      <c r="K136" s="16">
        <v>100</v>
      </c>
      <c r="L136" s="16">
        <v>2</v>
      </c>
      <c r="M136" s="17">
        <f t="shared" si="9"/>
        <v>20.833333333333332</v>
      </c>
      <c r="N136" s="17">
        <f t="shared" si="10"/>
        <v>1.5689104701240224E-3</v>
      </c>
    </row>
    <row r="137" spans="9:14" x14ac:dyDescent="0.25">
      <c r="I137" s="16" t="s">
        <v>162</v>
      </c>
      <c r="J137" s="16">
        <v>366</v>
      </c>
      <c r="K137" s="16">
        <v>374</v>
      </c>
      <c r="L137" s="16">
        <v>2</v>
      </c>
      <c r="M137" s="17">
        <f t="shared" si="9"/>
        <v>5.4054054054054053</v>
      </c>
      <c r="N137" s="17">
        <f t="shared" si="10"/>
        <v>1.5689104701240224E-3</v>
      </c>
    </row>
    <row r="138" spans="9:14" x14ac:dyDescent="0.25">
      <c r="I138" s="16" t="s">
        <v>191</v>
      </c>
      <c r="J138" s="16">
        <v>149</v>
      </c>
      <c r="K138" s="16">
        <v>148</v>
      </c>
      <c r="L138" s="16">
        <v>2</v>
      </c>
      <c r="M138" s="17">
        <f t="shared" si="9"/>
        <v>13.468013468013467</v>
      </c>
      <c r="N138" s="17">
        <f t="shared" si="10"/>
        <v>1.5689104701240224E-3</v>
      </c>
    </row>
    <row r="139" spans="9:14" x14ac:dyDescent="0.25">
      <c r="I139" s="16" t="s">
        <v>223</v>
      </c>
      <c r="J139" s="16">
        <v>125</v>
      </c>
      <c r="K139" s="16">
        <v>139</v>
      </c>
      <c r="L139" s="16">
        <v>2</v>
      </c>
      <c r="M139" s="17">
        <f t="shared" si="9"/>
        <v>15.151515151515152</v>
      </c>
      <c r="N139" s="17">
        <f t="shared" si="10"/>
        <v>1.5689104701240224E-3</v>
      </c>
    </row>
    <row r="140" spans="9:14" x14ac:dyDescent="0.25">
      <c r="I140" s="16" t="s">
        <v>235</v>
      </c>
      <c r="J140" s="16">
        <v>37</v>
      </c>
      <c r="K140" s="16">
        <v>38</v>
      </c>
      <c r="L140" s="16">
        <v>2</v>
      </c>
      <c r="M140" s="17">
        <f t="shared" si="9"/>
        <v>53.333333333333336</v>
      </c>
      <c r="N140" s="17">
        <f t="shared" si="10"/>
        <v>1.5689104701240224E-3</v>
      </c>
    </row>
    <row r="141" spans="9:14" x14ac:dyDescent="0.25">
      <c r="I141" s="16" t="s">
        <v>45</v>
      </c>
      <c r="J141" s="16">
        <v>19</v>
      </c>
      <c r="K141" s="16">
        <v>17</v>
      </c>
      <c r="L141" s="16">
        <v>1</v>
      </c>
      <c r="M141" s="17">
        <f t="shared" si="9"/>
        <v>55.55555555555555</v>
      </c>
      <c r="N141" s="17">
        <f t="shared" si="10"/>
        <v>7.8445523506201118E-4</v>
      </c>
    </row>
    <row r="142" spans="9:14" x14ac:dyDescent="0.25">
      <c r="I142" s="16" t="s">
        <v>56</v>
      </c>
      <c r="J142" s="16">
        <v>83</v>
      </c>
      <c r="K142" s="16">
        <v>83</v>
      </c>
      <c r="L142" s="16">
        <v>1</v>
      </c>
      <c r="M142" s="17">
        <f t="shared" si="9"/>
        <v>12.048192771084338</v>
      </c>
      <c r="N142" s="17">
        <f t="shared" si="10"/>
        <v>7.8445523506201118E-4</v>
      </c>
    </row>
    <row r="143" spans="9:14" x14ac:dyDescent="0.25">
      <c r="I143" s="16" t="s">
        <v>60</v>
      </c>
      <c r="J143" s="16">
        <v>65</v>
      </c>
      <c r="K143" s="16">
        <v>65</v>
      </c>
      <c r="L143" s="16">
        <v>1</v>
      </c>
      <c r="M143" s="17">
        <f t="shared" si="9"/>
        <v>15.384615384615385</v>
      </c>
      <c r="N143" s="17">
        <f t="shared" si="10"/>
        <v>7.8445523506201118E-4</v>
      </c>
    </row>
    <row r="144" spans="9:14" x14ac:dyDescent="0.25">
      <c r="I144" s="16" t="s">
        <v>63</v>
      </c>
      <c r="J144" s="16">
        <v>82</v>
      </c>
      <c r="K144" s="16">
        <v>82</v>
      </c>
      <c r="L144" s="16">
        <v>1</v>
      </c>
      <c r="M144" s="17">
        <f t="shared" si="9"/>
        <v>12.195121951219512</v>
      </c>
      <c r="N144" s="17">
        <f t="shared" si="10"/>
        <v>7.8445523506201118E-4</v>
      </c>
    </row>
    <row r="145" spans="9:14" x14ac:dyDescent="0.25">
      <c r="I145" s="16" t="s">
        <v>92</v>
      </c>
      <c r="J145" s="16">
        <v>25</v>
      </c>
      <c r="K145" s="16">
        <v>28</v>
      </c>
      <c r="L145" s="16">
        <v>1</v>
      </c>
      <c r="M145" s="17">
        <f t="shared" si="9"/>
        <v>37.735849056603769</v>
      </c>
      <c r="N145" s="17">
        <f t="shared" si="10"/>
        <v>7.8445523506201118E-4</v>
      </c>
    </row>
    <row r="146" spans="9:14" x14ac:dyDescent="0.25">
      <c r="I146" s="16" t="s">
        <v>107</v>
      </c>
      <c r="J146" s="16">
        <v>46</v>
      </c>
      <c r="K146" s="16">
        <v>44</v>
      </c>
      <c r="L146" s="16">
        <v>1</v>
      </c>
      <c r="M146" s="17">
        <f t="shared" si="9"/>
        <v>22.222222222222221</v>
      </c>
      <c r="N146" s="17">
        <f t="shared" si="10"/>
        <v>7.8445523506201118E-4</v>
      </c>
    </row>
    <row r="147" spans="9:14" x14ac:dyDescent="0.25">
      <c r="I147" s="16" t="s">
        <v>113</v>
      </c>
      <c r="J147" s="16">
        <v>98</v>
      </c>
      <c r="K147" s="16">
        <v>100</v>
      </c>
      <c r="L147" s="16">
        <v>1</v>
      </c>
      <c r="M147" s="17">
        <f t="shared" si="9"/>
        <v>10.101010101010102</v>
      </c>
      <c r="N147" s="17">
        <f t="shared" si="10"/>
        <v>7.8445523506201118E-4</v>
      </c>
    </row>
    <row r="148" spans="9:14" x14ac:dyDescent="0.25">
      <c r="I148" s="16" t="s">
        <v>116</v>
      </c>
      <c r="J148" s="16">
        <v>24</v>
      </c>
      <c r="K148" s="16">
        <v>31</v>
      </c>
      <c r="L148" s="16">
        <v>1</v>
      </c>
      <c r="M148" s="17">
        <f t="shared" si="9"/>
        <v>36.36363636363636</v>
      </c>
      <c r="N148" s="17">
        <f t="shared" si="10"/>
        <v>7.8445523506201118E-4</v>
      </c>
    </row>
    <row r="149" spans="9:14" x14ac:dyDescent="0.25">
      <c r="I149" s="16" t="s">
        <v>119</v>
      </c>
      <c r="J149" s="16">
        <v>38</v>
      </c>
      <c r="K149" s="16">
        <v>38</v>
      </c>
      <c r="L149" s="16">
        <v>1</v>
      </c>
      <c r="M149" s="17">
        <f t="shared" si="9"/>
        <v>26.315789473684209</v>
      </c>
      <c r="N149" s="17">
        <f t="shared" si="10"/>
        <v>7.8445523506201118E-4</v>
      </c>
    </row>
    <row r="150" spans="9:14" x14ac:dyDescent="0.25">
      <c r="I150" s="16" t="s">
        <v>121</v>
      </c>
      <c r="J150" s="16">
        <v>7</v>
      </c>
      <c r="K150" s="16">
        <v>9</v>
      </c>
      <c r="L150" s="16">
        <v>1</v>
      </c>
      <c r="M150" s="17">
        <f t="shared" si="9"/>
        <v>125</v>
      </c>
      <c r="N150" s="17">
        <f t="shared" si="10"/>
        <v>7.8445523506201118E-4</v>
      </c>
    </row>
    <row r="151" spans="9:14" x14ac:dyDescent="0.25">
      <c r="I151" s="16" t="s">
        <v>122</v>
      </c>
      <c r="J151" s="16">
        <v>114</v>
      </c>
      <c r="K151" s="16">
        <v>112</v>
      </c>
      <c r="L151" s="16">
        <v>1</v>
      </c>
      <c r="M151" s="17">
        <f t="shared" si="9"/>
        <v>8.8495575221238933</v>
      </c>
      <c r="N151" s="17">
        <f t="shared" si="10"/>
        <v>7.8445523506201118E-4</v>
      </c>
    </row>
    <row r="152" spans="9:14" x14ac:dyDescent="0.25">
      <c r="I152" s="16" t="s">
        <v>135</v>
      </c>
      <c r="J152" s="16">
        <v>39</v>
      </c>
      <c r="K152" s="16">
        <v>37</v>
      </c>
      <c r="L152" s="16">
        <v>1</v>
      </c>
      <c r="M152" s="17">
        <f t="shared" si="9"/>
        <v>26.315789473684209</v>
      </c>
      <c r="N152" s="17">
        <f t="shared" si="10"/>
        <v>7.8445523506201118E-4</v>
      </c>
    </row>
    <row r="153" spans="9:14" x14ac:dyDescent="0.25">
      <c r="I153" s="16" t="s">
        <v>140</v>
      </c>
      <c r="J153" s="16">
        <v>21</v>
      </c>
      <c r="K153" s="16">
        <v>23</v>
      </c>
      <c r="L153" s="16">
        <v>1</v>
      </c>
      <c r="M153" s="17">
        <f t="shared" si="9"/>
        <v>45.454545454545453</v>
      </c>
      <c r="N153" s="17">
        <f t="shared" si="10"/>
        <v>7.8445523506201118E-4</v>
      </c>
    </row>
    <row r="154" spans="9:14" x14ac:dyDescent="0.25">
      <c r="I154" s="16" t="s">
        <v>150</v>
      </c>
      <c r="J154" s="16">
        <v>116</v>
      </c>
      <c r="K154" s="16">
        <v>115</v>
      </c>
      <c r="L154" s="16">
        <v>1</v>
      </c>
      <c r="M154" s="17">
        <f t="shared" si="9"/>
        <v>8.6580086580086579</v>
      </c>
      <c r="N154" s="17">
        <f t="shared" si="10"/>
        <v>7.8445523506201118E-4</v>
      </c>
    </row>
    <row r="155" spans="9:14" x14ac:dyDescent="0.25">
      <c r="I155" s="16" t="s">
        <v>164</v>
      </c>
      <c r="J155" s="16">
        <v>74</v>
      </c>
      <c r="K155" s="16">
        <v>77</v>
      </c>
      <c r="L155" s="16">
        <v>1</v>
      </c>
      <c r="M155" s="17">
        <f t="shared" si="9"/>
        <v>13.245033112582782</v>
      </c>
      <c r="N155" s="17">
        <f t="shared" si="10"/>
        <v>7.8445523506201118E-4</v>
      </c>
    </row>
    <row r="156" spans="9:14" x14ac:dyDescent="0.25">
      <c r="I156" s="16" t="s">
        <v>192</v>
      </c>
      <c r="J156" s="16">
        <v>93</v>
      </c>
      <c r="K156" s="16">
        <v>46</v>
      </c>
      <c r="L156" s="16">
        <v>1</v>
      </c>
      <c r="M156" s="17">
        <f t="shared" si="9"/>
        <v>14.388489208633095</v>
      </c>
      <c r="N156" s="17">
        <f t="shared" si="10"/>
        <v>7.8445523506201118E-4</v>
      </c>
    </row>
    <row r="157" spans="9:14" x14ac:dyDescent="0.25">
      <c r="I157" s="16" t="s">
        <v>193</v>
      </c>
      <c r="J157" s="16">
        <v>14</v>
      </c>
      <c r="K157" s="16">
        <v>16</v>
      </c>
      <c r="L157" s="16">
        <v>1</v>
      </c>
      <c r="M157" s="17">
        <f t="shared" si="9"/>
        <v>66.666666666666671</v>
      </c>
      <c r="N157" s="17">
        <f t="shared" si="10"/>
        <v>7.8445523506201118E-4</v>
      </c>
    </row>
    <row r="158" spans="9:14" x14ac:dyDescent="0.25">
      <c r="I158" s="16" t="s">
        <v>212</v>
      </c>
      <c r="J158" s="16">
        <v>19</v>
      </c>
      <c r="K158" s="16">
        <v>18</v>
      </c>
      <c r="L158" s="16">
        <v>1</v>
      </c>
      <c r="M158" s="17">
        <f t="shared" si="9"/>
        <v>54.054054054054056</v>
      </c>
      <c r="N158" s="17">
        <f t="shared" si="10"/>
        <v>7.8445523506201118E-4</v>
      </c>
    </row>
    <row r="159" spans="9:14" x14ac:dyDescent="0.25">
      <c r="I159" s="16" t="s">
        <v>214</v>
      </c>
      <c r="J159" s="16">
        <v>81</v>
      </c>
      <c r="K159" s="16">
        <v>70</v>
      </c>
      <c r="L159" s="16">
        <v>1</v>
      </c>
      <c r="M159" s="17">
        <f t="shared" si="9"/>
        <v>13.245033112582782</v>
      </c>
      <c r="N159" s="17">
        <f t="shared" si="10"/>
        <v>7.8445523506201118E-4</v>
      </c>
    </row>
    <row r="160" spans="9:14" x14ac:dyDescent="0.25">
      <c r="I160" s="16" t="s">
        <v>222</v>
      </c>
      <c r="J160" s="16">
        <v>19</v>
      </c>
      <c r="K160" s="16">
        <v>19</v>
      </c>
      <c r="L160" s="16">
        <v>1</v>
      </c>
      <c r="M160" s="17">
        <f t="shared" si="9"/>
        <v>52.631578947368418</v>
      </c>
      <c r="N160" s="17">
        <f t="shared" si="10"/>
        <v>7.8445523506201118E-4</v>
      </c>
    </row>
    <row r="161" spans="9:14" x14ac:dyDescent="0.25">
      <c r="I161" s="16" t="s">
        <v>50</v>
      </c>
      <c r="J161" s="16">
        <v>176</v>
      </c>
      <c r="K161" s="16">
        <v>183</v>
      </c>
      <c r="L161" s="16">
        <v>0</v>
      </c>
      <c r="M161" s="17">
        <f t="shared" si="9"/>
        <v>0</v>
      </c>
      <c r="N161" s="17">
        <f t="shared" si="10"/>
        <v>0</v>
      </c>
    </row>
    <row r="162" spans="9:14" x14ac:dyDescent="0.25">
      <c r="I162" s="16" t="s">
        <v>62</v>
      </c>
      <c r="J162" s="16">
        <v>72</v>
      </c>
      <c r="K162" s="16">
        <v>63</v>
      </c>
      <c r="L162" s="16">
        <v>0</v>
      </c>
      <c r="M162" s="17">
        <f t="shared" si="9"/>
        <v>0</v>
      </c>
      <c r="N162" s="17">
        <f t="shared" si="10"/>
        <v>0</v>
      </c>
    </row>
    <row r="163" spans="9:14" x14ac:dyDescent="0.25">
      <c r="I163" s="16" t="s">
        <v>64</v>
      </c>
      <c r="J163" s="16">
        <v>4</v>
      </c>
      <c r="K163" s="16">
        <v>3</v>
      </c>
      <c r="L163" s="16">
        <v>0</v>
      </c>
      <c r="M163" s="17">
        <f t="shared" si="9"/>
        <v>0</v>
      </c>
      <c r="N163" s="17">
        <f t="shared" si="10"/>
        <v>0</v>
      </c>
    </row>
    <row r="164" spans="9:14" x14ac:dyDescent="0.25">
      <c r="I164" s="16" t="s">
        <v>68</v>
      </c>
      <c r="J164" s="16">
        <v>89</v>
      </c>
      <c r="K164" s="16">
        <v>77</v>
      </c>
      <c r="L164" s="16">
        <v>0</v>
      </c>
      <c r="M164" s="17">
        <f t="shared" si="9"/>
        <v>0</v>
      </c>
      <c r="N164" s="17">
        <f t="shared" si="10"/>
        <v>0</v>
      </c>
    </row>
    <row r="165" spans="9:14" x14ac:dyDescent="0.25">
      <c r="I165" s="16" t="s">
        <v>70</v>
      </c>
      <c r="J165" s="16">
        <v>38</v>
      </c>
      <c r="K165" s="16">
        <v>36</v>
      </c>
      <c r="L165" s="16">
        <v>0</v>
      </c>
      <c r="M165" s="17">
        <f t="shared" si="9"/>
        <v>0</v>
      </c>
      <c r="N165" s="17">
        <f t="shared" si="10"/>
        <v>0</v>
      </c>
    </row>
    <row r="166" spans="9:14" x14ac:dyDescent="0.25">
      <c r="I166" s="16" t="s">
        <v>73</v>
      </c>
      <c r="J166" s="16">
        <v>84</v>
      </c>
      <c r="K166" s="16">
        <v>72</v>
      </c>
      <c r="L166" s="16">
        <v>0</v>
      </c>
      <c r="M166" s="17">
        <f t="shared" si="9"/>
        <v>0</v>
      </c>
      <c r="N166" s="17">
        <f t="shared" si="10"/>
        <v>0</v>
      </c>
    </row>
    <row r="167" spans="9:14" x14ac:dyDescent="0.25">
      <c r="I167" s="16" t="s">
        <v>78</v>
      </c>
      <c r="J167" s="16">
        <v>38</v>
      </c>
      <c r="K167" s="16">
        <v>39</v>
      </c>
      <c r="L167" s="16">
        <v>0</v>
      </c>
      <c r="M167" s="17">
        <f t="shared" si="9"/>
        <v>0</v>
      </c>
      <c r="N167" s="17">
        <f t="shared" si="10"/>
        <v>0</v>
      </c>
    </row>
    <row r="168" spans="9:14" x14ac:dyDescent="0.25">
      <c r="I168" s="16" t="s">
        <v>83</v>
      </c>
      <c r="J168" s="16">
        <v>5</v>
      </c>
      <c r="K168" s="16">
        <v>6</v>
      </c>
      <c r="L168" s="16">
        <v>0</v>
      </c>
      <c r="M168" s="17">
        <f t="shared" si="9"/>
        <v>0</v>
      </c>
      <c r="N168" s="17">
        <f t="shared" si="10"/>
        <v>0</v>
      </c>
    </row>
    <row r="169" spans="9:14" x14ac:dyDescent="0.25">
      <c r="I169" s="16" t="s">
        <v>85</v>
      </c>
      <c r="J169" s="16">
        <v>15</v>
      </c>
      <c r="K169" s="16">
        <v>14</v>
      </c>
      <c r="L169" s="16">
        <v>0</v>
      </c>
      <c r="M169" s="17">
        <f t="shared" si="9"/>
        <v>0</v>
      </c>
      <c r="N169" s="17">
        <f t="shared" si="10"/>
        <v>0</v>
      </c>
    </row>
    <row r="170" spans="9:14" x14ac:dyDescent="0.25">
      <c r="I170" s="16" t="s">
        <v>108</v>
      </c>
      <c r="J170" s="16">
        <v>239</v>
      </c>
      <c r="K170" s="16">
        <v>273</v>
      </c>
      <c r="L170" s="16">
        <v>0</v>
      </c>
      <c r="M170" s="17">
        <f t="shared" si="9"/>
        <v>0</v>
      </c>
      <c r="N170" s="17">
        <f t="shared" si="10"/>
        <v>0</v>
      </c>
    </row>
    <row r="171" spans="9:14" x14ac:dyDescent="0.25">
      <c r="I171" s="16" t="s">
        <v>111</v>
      </c>
      <c r="J171" s="16">
        <v>190</v>
      </c>
      <c r="K171" s="16">
        <v>194</v>
      </c>
      <c r="L171" s="16">
        <v>0</v>
      </c>
      <c r="M171" s="17">
        <f t="shared" si="9"/>
        <v>0</v>
      </c>
      <c r="N171" s="17">
        <f t="shared" si="10"/>
        <v>0</v>
      </c>
    </row>
    <row r="172" spans="9:14" x14ac:dyDescent="0.25">
      <c r="I172" s="16" t="s">
        <v>127</v>
      </c>
      <c r="J172" s="16">
        <v>127</v>
      </c>
      <c r="K172" s="16">
        <v>131</v>
      </c>
      <c r="L172" s="16">
        <v>0</v>
      </c>
      <c r="M172" s="17">
        <f t="shared" si="9"/>
        <v>0</v>
      </c>
      <c r="N172" s="17">
        <f t="shared" si="10"/>
        <v>0</v>
      </c>
    </row>
    <row r="173" spans="9:14" x14ac:dyDescent="0.25">
      <c r="I173" s="16" t="s">
        <v>130</v>
      </c>
      <c r="J173" s="16">
        <v>8</v>
      </c>
      <c r="K173" s="16">
        <v>4</v>
      </c>
      <c r="L173" s="16">
        <v>0</v>
      </c>
      <c r="M173" s="17">
        <f t="shared" si="9"/>
        <v>0</v>
      </c>
      <c r="N173" s="17">
        <f t="shared" si="10"/>
        <v>0</v>
      </c>
    </row>
    <row r="174" spans="9:14" x14ac:dyDescent="0.25">
      <c r="I174" s="16" t="s">
        <v>131</v>
      </c>
      <c r="J174" s="16">
        <v>1</v>
      </c>
      <c r="K174" s="16">
        <v>2</v>
      </c>
      <c r="L174" s="16">
        <v>0</v>
      </c>
      <c r="M174" s="17">
        <f t="shared" si="9"/>
        <v>0</v>
      </c>
      <c r="N174" s="17">
        <f t="shared" si="10"/>
        <v>0</v>
      </c>
    </row>
    <row r="175" spans="9:14" x14ac:dyDescent="0.25">
      <c r="I175" s="16" t="s">
        <v>136</v>
      </c>
      <c r="J175" s="16">
        <v>0</v>
      </c>
      <c r="K175" s="16">
        <v>0</v>
      </c>
      <c r="L175" s="16">
        <v>0</v>
      </c>
      <c r="M175" s="17" t="e">
        <f t="shared" si="9"/>
        <v>#DIV/0!</v>
      </c>
      <c r="N175" s="17">
        <f t="shared" si="10"/>
        <v>0</v>
      </c>
    </row>
    <row r="176" spans="9:14" x14ac:dyDescent="0.25">
      <c r="I176" s="16" t="s">
        <v>143</v>
      </c>
      <c r="J176" s="16">
        <v>16</v>
      </c>
      <c r="K176" s="16">
        <v>17</v>
      </c>
      <c r="L176" s="16">
        <v>0</v>
      </c>
      <c r="M176" s="17">
        <f t="shared" si="9"/>
        <v>0</v>
      </c>
      <c r="N176" s="17">
        <f t="shared" si="10"/>
        <v>0</v>
      </c>
    </row>
    <row r="177" spans="9:14" x14ac:dyDescent="0.25">
      <c r="I177" s="16" t="s">
        <v>156</v>
      </c>
      <c r="J177" s="16">
        <v>71</v>
      </c>
      <c r="K177" s="16">
        <v>72</v>
      </c>
      <c r="L177" s="16">
        <v>0</v>
      </c>
      <c r="M177" s="17">
        <f t="shared" si="9"/>
        <v>0</v>
      </c>
      <c r="N177" s="17">
        <f t="shared" si="10"/>
        <v>0</v>
      </c>
    </row>
    <row r="178" spans="9:14" x14ac:dyDescent="0.25">
      <c r="I178" s="16" t="s">
        <v>161</v>
      </c>
      <c r="J178" s="16">
        <v>29</v>
      </c>
      <c r="K178" s="16">
        <v>25</v>
      </c>
      <c r="L178" s="16">
        <v>0</v>
      </c>
      <c r="M178" s="17">
        <f t="shared" si="9"/>
        <v>0</v>
      </c>
      <c r="N178" s="17">
        <f t="shared" si="10"/>
        <v>0</v>
      </c>
    </row>
    <row r="179" spans="9:14" x14ac:dyDescent="0.25">
      <c r="I179" s="16" t="s">
        <v>166</v>
      </c>
      <c r="J179" s="16">
        <v>4</v>
      </c>
      <c r="K179" s="16">
        <v>4</v>
      </c>
      <c r="L179" s="16">
        <v>0</v>
      </c>
      <c r="M179" s="17">
        <f t="shared" si="9"/>
        <v>0</v>
      </c>
      <c r="N179" s="17">
        <f t="shared" si="10"/>
        <v>0</v>
      </c>
    </row>
    <row r="180" spans="9:14" x14ac:dyDescent="0.25">
      <c r="I180" s="16" t="s">
        <v>167</v>
      </c>
      <c r="J180" s="16">
        <v>54</v>
      </c>
      <c r="K180" s="16">
        <v>59</v>
      </c>
      <c r="L180" s="16">
        <v>0</v>
      </c>
      <c r="M180" s="17">
        <f t="shared" si="9"/>
        <v>0</v>
      </c>
      <c r="N180" s="17">
        <f t="shared" si="10"/>
        <v>0</v>
      </c>
    </row>
    <row r="181" spans="9:14" x14ac:dyDescent="0.25">
      <c r="I181" s="16" t="s">
        <v>169</v>
      </c>
      <c r="J181" s="16">
        <v>30</v>
      </c>
      <c r="K181" s="16">
        <v>25</v>
      </c>
      <c r="L181" s="16">
        <v>0</v>
      </c>
      <c r="M181" s="17">
        <f t="shared" si="9"/>
        <v>0</v>
      </c>
      <c r="N181" s="17">
        <f t="shared" si="10"/>
        <v>0</v>
      </c>
    </row>
    <row r="182" spans="9:14" x14ac:dyDescent="0.25">
      <c r="I182" s="16" t="s">
        <v>176</v>
      </c>
      <c r="J182" s="16">
        <v>9</v>
      </c>
      <c r="K182" s="16">
        <v>7</v>
      </c>
      <c r="L182" s="16">
        <v>0</v>
      </c>
      <c r="M182" s="17">
        <f t="shared" si="9"/>
        <v>0</v>
      </c>
      <c r="N182" s="17">
        <f t="shared" si="10"/>
        <v>0</v>
      </c>
    </row>
    <row r="183" spans="9:14" x14ac:dyDescent="0.25">
      <c r="I183" s="16" t="s">
        <v>179</v>
      </c>
      <c r="J183" s="16">
        <v>25</v>
      </c>
      <c r="K183" s="16">
        <v>22</v>
      </c>
      <c r="L183" s="16">
        <v>0</v>
      </c>
      <c r="M183" s="17">
        <f t="shared" si="9"/>
        <v>0</v>
      </c>
      <c r="N183" s="17">
        <f t="shared" si="10"/>
        <v>0</v>
      </c>
    </row>
    <row r="184" spans="9:14" x14ac:dyDescent="0.25">
      <c r="I184" s="16" t="s">
        <v>187</v>
      </c>
      <c r="J184" s="16">
        <v>25</v>
      </c>
      <c r="K184" s="16">
        <v>24</v>
      </c>
      <c r="L184" s="16">
        <v>0</v>
      </c>
      <c r="M184" s="17">
        <f t="shared" si="9"/>
        <v>0</v>
      </c>
      <c r="N184" s="17">
        <f t="shared" si="10"/>
        <v>0</v>
      </c>
    </row>
    <row r="185" spans="9:14" x14ac:dyDescent="0.25">
      <c r="I185" s="16" t="s">
        <v>194</v>
      </c>
      <c r="J185" s="16">
        <v>12</v>
      </c>
      <c r="K185" s="16">
        <v>12</v>
      </c>
      <c r="L185" s="16">
        <v>0</v>
      </c>
      <c r="M185" s="17">
        <f t="shared" si="9"/>
        <v>0</v>
      </c>
      <c r="N185" s="17">
        <f t="shared" si="10"/>
        <v>0</v>
      </c>
    </row>
    <row r="186" spans="9:14" x14ac:dyDescent="0.25">
      <c r="I186" s="16" t="s">
        <v>196</v>
      </c>
      <c r="J186" s="16">
        <v>21</v>
      </c>
      <c r="K186" s="16">
        <v>22</v>
      </c>
      <c r="L186" s="16">
        <v>0</v>
      </c>
      <c r="M186" s="17">
        <f t="shared" si="9"/>
        <v>0</v>
      </c>
      <c r="N186" s="17">
        <f t="shared" si="10"/>
        <v>0</v>
      </c>
    </row>
    <row r="187" spans="9:14" x14ac:dyDescent="0.25">
      <c r="I187" s="16" t="s">
        <v>197</v>
      </c>
      <c r="J187" s="16">
        <v>5</v>
      </c>
      <c r="K187" s="16">
        <v>5</v>
      </c>
      <c r="L187" s="16">
        <v>0</v>
      </c>
      <c r="M187" s="17">
        <f t="shared" si="9"/>
        <v>0</v>
      </c>
      <c r="N187" s="17">
        <f t="shared" si="10"/>
        <v>0</v>
      </c>
    </row>
    <row r="188" spans="9:14" x14ac:dyDescent="0.25">
      <c r="I188" s="16" t="s">
        <v>201</v>
      </c>
      <c r="J188" s="16">
        <v>30</v>
      </c>
      <c r="K188" s="16">
        <v>28</v>
      </c>
      <c r="L188" s="16">
        <v>0</v>
      </c>
      <c r="M188" s="17">
        <f t="shared" si="9"/>
        <v>0</v>
      </c>
      <c r="N188" s="17">
        <f t="shared" si="10"/>
        <v>0</v>
      </c>
    </row>
    <row r="189" spans="9:14" x14ac:dyDescent="0.25">
      <c r="I189" s="16" t="s">
        <v>209</v>
      </c>
      <c r="J189" s="16">
        <v>3</v>
      </c>
      <c r="K189" s="16">
        <v>2</v>
      </c>
      <c r="L189" s="16">
        <v>0</v>
      </c>
      <c r="M189" s="17">
        <f t="shared" si="9"/>
        <v>0</v>
      </c>
      <c r="N189" s="17">
        <f t="shared" si="10"/>
        <v>0</v>
      </c>
    </row>
    <row r="190" spans="9:14" x14ac:dyDescent="0.25">
      <c r="I190" s="16" t="s">
        <v>211</v>
      </c>
      <c r="J190" s="16">
        <v>12</v>
      </c>
      <c r="K190" s="16">
        <v>13</v>
      </c>
      <c r="L190" s="16">
        <v>0</v>
      </c>
      <c r="M190" s="17">
        <f t="shared" si="9"/>
        <v>0</v>
      </c>
      <c r="N190" s="17">
        <f t="shared" si="10"/>
        <v>0</v>
      </c>
    </row>
    <row r="191" spans="9:14" x14ac:dyDescent="0.25">
      <c r="I191" s="16" t="s">
        <v>215</v>
      </c>
      <c r="J191" s="16">
        <v>7</v>
      </c>
      <c r="K191" s="16">
        <v>7</v>
      </c>
      <c r="L191" s="16">
        <v>0</v>
      </c>
      <c r="M191" s="17">
        <f t="shared" si="9"/>
        <v>0</v>
      </c>
      <c r="N191" s="17">
        <f t="shared" si="10"/>
        <v>0</v>
      </c>
    </row>
    <row r="192" spans="9:14" x14ac:dyDescent="0.25">
      <c r="I192" s="16" t="s">
        <v>218</v>
      </c>
      <c r="J192" s="16">
        <v>14</v>
      </c>
      <c r="K192" s="16">
        <v>11</v>
      </c>
      <c r="L192" s="16">
        <v>0</v>
      </c>
      <c r="M192" s="17">
        <f t="shared" si="9"/>
        <v>0</v>
      </c>
      <c r="N192" s="17">
        <f t="shared" si="10"/>
        <v>0</v>
      </c>
    </row>
    <row r="193" spans="9:14" x14ac:dyDescent="0.25">
      <c r="I193" s="16" t="s">
        <v>224</v>
      </c>
      <c r="J193" s="16">
        <v>26</v>
      </c>
      <c r="K193" s="16">
        <v>27</v>
      </c>
      <c r="L193" s="16">
        <v>0</v>
      </c>
      <c r="M193" s="17">
        <f t="shared" si="9"/>
        <v>0</v>
      </c>
      <c r="N193" s="17">
        <f t="shared" si="10"/>
        <v>0</v>
      </c>
    </row>
    <row r="194" spans="9:14" x14ac:dyDescent="0.25">
      <c r="I194" s="16" t="s">
        <v>225</v>
      </c>
      <c r="J194" s="16">
        <v>88</v>
      </c>
      <c r="K194" s="16">
        <v>87</v>
      </c>
      <c r="L194" s="16">
        <v>0</v>
      </c>
      <c r="M194" s="17">
        <f t="shared" si="9"/>
        <v>0</v>
      </c>
      <c r="N194" s="17">
        <f t="shared" si="10"/>
        <v>0</v>
      </c>
    </row>
    <row r="195" spans="9:14" x14ac:dyDescent="0.25">
      <c r="I195" s="16" t="s">
        <v>228</v>
      </c>
      <c r="J195" s="16">
        <v>5</v>
      </c>
      <c r="K195" s="16">
        <v>7</v>
      </c>
      <c r="L195" s="16">
        <v>0</v>
      </c>
      <c r="M195" s="17">
        <f t="shared" ref="M195:M198" si="11">L195/((J195+K195)/2)*1000</f>
        <v>0</v>
      </c>
      <c r="N195" s="17">
        <f t="shared" ref="N195:N198" si="12">+L195/$L$2*100</f>
        <v>0</v>
      </c>
    </row>
    <row r="196" spans="9:14" x14ac:dyDescent="0.25">
      <c r="I196" s="16" t="s">
        <v>229</v>
      </c>
      <c r="J196" s="16">
        <v>1</v>
      </c>
      <c r="K196" s="16">
        <v>1</v>
      </c>
      <c r="L196" s="16">
        <v>0</v>
      </c>
      <c r="M196" s="17">
        <f t="shared" si="11"/>
        <v>0</v>
      </c>
      <c r="N196" s="17">
        <f t="shared" si="12"/>
        <v>0</v>
      </c>
    </row>
    <row r="197" spans="9:14" x14ac:dyDescent="0.25">
      <c r="I197" s="16" t="s">
        <v>231</v>
      </c>
      <c r="J197" s="16">
        <v>284</v>
      </c>
      <c r="K197" s="16">
        <v>293</v>
      </c>
      <c r="L197" s="16">
        <v>0</v>
      </c>
      <c r="M197" s="17">
        <f t="shared" si="11"/>
        <v>0</v>
      </c>
      <c r="N197" s="17">
        <f t="shared" si="12"/>
        <v>0</v>
      </c>
    </row>
    <row r="198" spans="9:14" x14ac:dyDescent="0.25">
      <c r="I198" s="16" t="s">
        <v>238</v>
      </c>
      <c r="J198" s="16">
        <v>60</v>
      </c>
      <c r="K198" s="16">
        <v>57</v>
      </c>
      <c r="L198" s="16">
        <v>0</v>
      </c>
      <c r="M198" s="17">
        <f t="shared" si="11"/>
        <v>0</v>
      </c>
      <c r="N198" s="17">
        <f t="shared" si="12"/>
        <v>0</v>
      </c>
    </row>
  </sheetData>
  <sortState xmlns:xlrd2="http://schemas.microsoft.com/office/spreadsheetml/2017/richdata2" ref="I2:L198">
    <sortCondition descending="1" ref="L2:L19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96E0-2B99-44D4-9BE4-A976DE0DB9B4}">
  <dimension ref="A1:AD26"/>
  <sheetViews>
    <sheetView zoomScale="90" zoomScaleNormal="90" workbookViewId="0">
      <selection sqref="A1:K24"/>
    </sheetView>
  </sheetViews>
  <sheetFormatPr defaultRowHeight="15" x14ac:dyDescent="0.25"/>
  <cols>
    <col min="1" max="1" width="26" bestFit="1" customWidth="1"/>
    <col min="3" max="3" width="11.28515625" customWidth="1"/>
    <col min="5" max="5" width="11" customWidth="1"/>
    <col min="8" max="8" width="10.42578125" customWidth="1"/>
    <col min="15" max="15" width="26" bestFit="1" customWidth="1"/>
  </cols>
  <sheetData>
    <row r="1" spans="1:30" x14ac:dyDescent="0.25">
      <c r="A1" s="125"/>
      <c r="B1" s="125" t="s">
        <v>253</v>
      </c>
      <c r="C1" s="125"/>
      <c r="D1" s="125"/>
      <c r="E1" s="125"/>
      <c r="F1" s="125"/>
      <c r="G1" s="125" t="s">
        <v>258</v>
      </c>
      <c r="H1" s="125"/>
      <c r="I1" s="125"/>
      <c r="J1" s="125"/>
      <c r="K1" s="125"/>
    </row>
    <row r="2" spans="1:30" s="22" customFormat="1" ht="38.25" customHeight="1" x14ac:dyDescent="0.25">
      <c r="A2" s="125"/>
      <c r="B2" s="35">
        <v>2024</v>
      </c>
      <c r="C2" s="35" t="s">
        <v>254</v>
      </c>
      <c r="D2" s="35">
        <v>2025</v>
      </c>
      <c r="E2" s="35" t="s">
        <v>255</v>
      </c>
      <c r="F2" s="35" t="s">
        <v>259</v>
      </c>
      <c r="G2" s="35">
        <v>2024</v>
      </c>
      <c r="H2" s="35" t="s">
        <v>256</v>
      </c>
      <c r="I2" s="35">
        <v>2025</v>
      </c>
      <c r="J2" s="35" t="s">
        <v>257</v>
      </c>
      <c r="K2" s="35" t="s">
        <v>259</v>
      </c>
      <c r="T2" s="23"/>
      <c r="V2" s="23"/>
      <c r="AB2" s="23"/>
      <c r="AD2" s="23"/>
    </row>
    <row r="3" spans="1:30" x14ac:dyDescent="0.25">
      <c r="A3" s="22" t="s">
        <v>44</v>
      </c>
      <c r="B3" s="22">
        <v>18073</v>
      </c>
      <c r="C3" s="23">
        <v>5.348035078706932</v>
      </c>
      <c r="D3" s="22">
        <v>12067</v>
      </c>
      <c r="E3" s="23">
        <v>3.4780428190968102</v>
      </c>
      <c r="F3" s="23">
        <v>-33.231892878880096</v>
      </c>
      <c r="G3" s="22">
        <v>11208</v>
      </c>
      <c r="H3" s="23">
        <v>3.3165925503318365</v>
      </c>
      <c r="I3" s="22">
        <v>11539</v>
      </c>
      <c r="J3" s="23">
        <v>3.3258586301117168</v>
      </c>
      <c r="K3" s="23">
        <v>2.953247680228408</v>
      </c>
      <c r="L3" s="22"/>
      <c r="R3" s="22"/>
      <c r="T3" s="23"/>
      <c r="V3" s="23"/>
      <c r="Z3" s="22"/>
      <c r="AB3" s="23"/>
      <c r="AD3" s="23"/>
    </row>
    <row r="4" spans="1:30" s="22" customFormat="1" x14ac:dyDescent="0.25">
      <c r="A4" s="22" t="s">
        <v>36</v>
      </c>
      <c r="B4" s="22">
        <v>11262</v>
      </c>
      <c r="C4" s="23">
        <v>5.1565674348709782</v>
      </c>
      <c r="D4" s="22">
        <v>7742</v>
      </c>
      <c r="E4" s="23">
        <v>3.4516726813839056</v>
      </c>
      <c r="F4" s="23">
        <v>-31.255549635943879</v>
      </c>
      <c r="G4" s="22">
        <v>7701</v>
      </c>
      <c r="H4" s="23">
        <v>3.5260811415327122</v>
      </c>
      <c r="I4" s="22">
        <v>7993</v>
      </c>
      <c r="J4" s="23">
        <v>3.5635778535651719</v>
      </c>
      <c r="K4" s="23">
        <v>3.7917153616413448</v>
      </c>
      <c r="T4" s="23"/>
      <c r="V4" s="23"/>
      <c r="AB4" s="23"/>
      <c r="AD4" s="23"/>
    </row>
    <row r="5" spans="1:30" x14ac:dyDescent="0.25">
      <c r="A5" t="s">
        <v>61</v>
      </c>
      <c r="B5">
        <v>715</v>
      </c>
      <c r="C5" s="15">
        <v>2.5431716729801348</v>
      </c>
      <c r="D5">
        <v>649</v>
      </c>
      <c r="E5" s="15">
        <v>2.2824626681953424</v>
      </c>
      <c r="F5" s="15">
        <v>-9.2307692307692317</v>
      </c>
      <c r="G5">
        <v>969</v>
      </c>
      <c r="H5" s="15">
        <v>3.4466200714933573</v>
      </c>
      <c r="I5">
        <v>1093</v>
      </c>
      <c r="J5" s="15">
        <v>3.8439625521379184</v>
      </c>
      <c r="K5" s="15">
        <v>12.796697626418988</v>
      </c>
      <c r="L5" s="22"/>
      <c r="R5" s="22"/>
      <c r="T5" s="23"/>
      <c r="V5" s="23"/>
      <c r="Z5" s="22"/>
      <c r="AB5" s="23"/>
      <c r="AD5" s="23"/>
    </row>
    <row r="6" spans="1:30" x14ac:dyDescent="0.25">
      <c r="A6" t="s">
        <v>105</v>
      </c>
      <c r="B6">
        <v>2271</v>
      </c>
      <c r="C6" s="15">
        <v>4.8380344925655967</v>
      </c>
      <c r="D6">
        <v>1701</v>
      </c>
      <c r="E6" s="15">
        <v>3.6032142959274784</v>
      </c>
      <c r="F6" s="15">
        <v>-25.099075297225891</v>
      </c>
      <c r="G6">
        <v>2141</v>
      </c>
      <c r="H6" s="15">
        <v>4.5610884405913437</v>
      </c>
      <c r="I6">
        <v>2265</v>
      </c>
      <c r="J6" s="15">
        <v>4.7979308526018452</v>
      </c>
      <c r="K6" s="15">
        <v>5.7916861279775809</v>
      </c>
      <c r="L6" s="22"/>
      <c r="R6" s="22"/>
      <c r="T6" s="23"/>
      <c r="V6" s="23"/>
      <c r="Z6" s="22"/>
      <c r="AB6" s="23"/>
      <c r="AD6" s="23"/>
    </row>
    <row r="7" spans="1:30" x14ac:dyDescent="0.25">
      <c r="A7" t="s">
        <v>109</v>
      </c>
      <c r="B7">
        <v>4216</v>
      </c>
      <c r="C7" s="15">
        <v>5.0241734722210634</v>
      </c>
      <c r="D7">
        <v>2415</v>
      </c>
      <c r="E7" s="15">
        <v>2.8423786295497919</v>
      </c>
      <c r="F7" s="15">
        <v>-42.718216318785579</v>
      </c>
      <c r="G7">
        <v>3575</v>
      </c>
      <c r="H7" s="15">
        <v>4.2602989001874532</v>
      </c>
      <c r="I7">
        <v>3553</v>
      </c>
      <c r="J7" s="15">
        <v>4.1817686421492377</v>
      </c>
      <c r="K7" s="15">
        <v>-0.61538461538461542</v>
      </c>
      <c r="R7" s="22"/>
      <c r="T7" s="23"/>
      <c r="V7" s="23"/>
      <c r="Z7" s="22"/>
      <c r="AB7" s="23"/>
      <c r="AD7" s="23"/>
    </row>
    <row r="8" spans="1:30" s="22" customFormat="1" x14ac:dyDescent="0.25">
      <c r="A8" t="s">
        <v>174</v>
      </c>
      <c r="B8">
        <v>481</v>
      </c>
      <c r="C8" s="15">
        <v>7.3940279005418699</v>
      </c>
      <c r="D8">
        <v>335</v>
      </c>
      <c r="E8" s="15">
        <v>4.835345655044998</v>
      </c>
      <c r="F8" s="15">
        <v>-30.353430353430355</v>
      </c>
      <c r="G8">
        <v>101</v>
      </c>
      <c r="H8" s="15">
        <v>1.5525921371200184</v>
      </c>
      <c r="I8">
        <v>98</v>
      </c>
      <c r="J8" s="15">
        <v>1.4145190274459993</v>
      </c>
      <c r="K8" s="15">
        <v>-2.9702970297029703</v>
      </c>
      <c r="T8" s="23"/>
      <c r="V8" s="23"/>
      <c r="AB8" s="23"/>
      <c r="AD8" s="23"/>
    </row>
    <row r="9" spans="1:30" x14ac:dyDescent="0.25">
      <c r="A9" t="s">
        <v>207</v>
      </c>
      <c r="B9">
        <v>1434</v>
      </c>
      <c r="C9" s="15">
        <v>5.3956834532374103</v>
      </c>
      <c r="D9">
        <v>941</v>
      </c>
      <c r="E9" s="15">
        <v>3.2567033233255751</v>
      </c>
      <c r="F9" s="15">
        <v>-34.379358437935842</v>
      </c>
      <c r="G9">
        <v>285</v>
      </c>
      <c r="H9" s="15">
        <v>1.0723638662291923</v>
      </c>
      <c r="I9">
        <v>319</v>
      </c>
      <c r="J9" s="15">
        <v>1.1040258875035691</v>
      </c>
      <c r="K9" s="15">
        <v>11.929824561403509</v>
      </c>
      <c r="R9" s="22"/>
      <c r="T9" s="23"/>
      <c r="V9" s="23"/>
      <c r="Z9" s="22"/>
      <c r="AB9" s="23"/>
      <c r="AD9" s="23"/>
    </row>
    <row r="10" spans="1:30" x14ac:dyDescent="0.25">
      <c r="A10" s="22" t="s">
        <v>28</v>
      </c>
      <c r="B10" s="22">
        <v>6811</v>
      </c>
      <c r="C10" s="23">
        <v>5.6572611440050204</v>
      </c>
      <c r="D10" s="22">
        <v>4325</v>
      </c>
      <c r="E10" s="23">
        <v>3.4970834141883564</v>
      </c>
      <c r="F10" s="23">
        <v>-36.499779768022314</v>
      </c>
      <c r="G10" s="22">
        <v>3507</v>
      </c>
      <c r="H10" s="23">
        <v>2.9255830329791448</v>
      </c>
      <c r="I10" s="22">
        <v>3546</v>
      </c>
      <c r="J10" s="23">
        <v>2.8825852377801109</v>
      </c>
      <c r="K10" s="23">
        <v>1.1120615911035072</v>
      </c>
      <c r="R10" s="22"/>
      <c r="T10" s="23"/>
      <c r="V10" s="23"/>
      <c r="Z10" s="22"/>
      <c r="AB10" s="23"/>
      <c r="AD10" s="23"/>
    </row>
    <row r="11" spans="1:30" s="22" customFormat="1" x14ac:dyDescent="0.25">
      <c r="A11" t="s">
        <v>185</v>
      </c>
      <c r="B11">
        <v>2255</v>
      </c>
      <c r="C11" s="15">
        <v>4.5958739038942644</v>
      </c>
      <c r="D11">
        <v>1258</v>
      </c>
      <c r="E11" s="15">
        <v>2.4917404153164786</v>
      </c>
      <c r="F11" s="15">
        <v>-44.212860310421284</v>
      </c>
      <c r="G11">
        <v>549</v>
      </c>
      <c r="H11" s="15">
        <v>1.1189067730545239</v>
      </c>
      <c r="I11">
        <v>591</v>
      </c>
      <c r="J11" s="15">
        <v>1.1706030091033697</v>
      </c>
      <c r="K11" s="15">
        <v>7.6502732240437163</v>
      </c>
      <c r="O11"/>
      <c r="P11"/>
      <c r="Q11"/>
      <c r="R11"/>
      <c r="S11"/>
      <c r="T11" s="23"/>
      <c r="U11"/>
      <c r="V11" s="23"/>
      <c r="W11"/>
      <c r="X11"/>
      <c r="Y11"/>
      <c r="Z11"/>
      <c r="AA11"/>
      <c r="AB11" s="23"/>
      <c r="AC11"/>
      <c r="AD11" s="23"/>
    </row>
    <row r="12" spans="1:30" x14ac:dyDescent="0.25">
      <c r="A12" t="s">
        <v>217</v>
      </c>
      <c r="B12">
        <v>4180</v>
      </c>
      <c r="C12" s="15">
        <v>6.4528080521164597</v>
      </c>
      <c r="D12">
        <v>2792</v>
      </c>
      <c r="E12" s="15">
        <v>4.2141519736102317</v>
      </c>
      <c r="F12" s="15">
        <v>-33.205741626794264</v>
      </c>
      <c r="G12">
        <v>2785</v>
      </c>
      <c r="H12" s="15">
        <v>4.2992991447713731</v>
      </c>
      <c r="I12">
        <v>2800</v>
      </c>
      <c r="J12" s="15">
        <v>4.2262269076320376</v>
      </c>
      <c r="K12" s="15">
        <v>0.53859964093357271</v>
      </c>
      <c r="R12" s="22"/>
      <c r="T12" s="23"/>
      <c r="V12" s="23"/>
      <c r="Z12" s="22"/>
      <c r="AB12" s="23"/>
      <c r="AD12" s="23"/>
    </row>
    <row r="13" spans="1:30" x14ac:dyDescent="0.25">
      <c r="A13" s="22" t="s">
        <v>39</v>
      </c>
      <c r="B13" s="22">
        <v>465</v>
      </c>
      <c r="C13" s="23">
        <v>6.4846773350067988</v>
      </c>
      <c r="D13" s="22">
        <v>371</v>
      </c>
      <c r="E13" s="23">
        <v>5.1000068733246264</v>
      </c>
      <c r="F13" s="23">
        <v>-20.21505376344086</v>
      </c>
      <c r="G13" s="22">
        <v>171</v>
      </c>
      <c r="H13" s="23">
        <v>2.3846877941637903</v>
      </c>
      <c r="I13" s="22">
        <v>213</v>
      </c>
      <c r="J13" s="23">
        <v>2.9280362911540312</v>
      </c>
      <c r="K13" s="23">
        <v>24.561403508771928</v>
      </c>
      <c r="R13" s="22"/>
      <c r="T13" s="23"/>
      <c r="V13" s="23"/>
      <c r="Z13" s="22"/>
      <c r="AB13" s="23"/>
      <c r="AD13" s="23"/>
    </row>
    <row r="14" spans="1:30" s="22" customFormat="1" x14ac:dyDescent="0.25">
      <c r="A14" s="22" t="s">
        <v>40</v>
      </c>
      <c r="B14" s="22">
        <v>845</v>
      </c>
      <c r="C14" s="23">
        <v>10.440218935715434</v>
      </c>
      <c r="D14" s="22">
        <v>705</v>
      </c>
      <c r="E14" s="23">
        <v>8.275522062189669</v>
      </c>
      <c r="F14" s="23">
        <v>-16.568047337278109</v>
      </c>
      <c r="G14" s="22">
        <v>116</v>
      </c>
      <c r="H14" s="23">
        <v>1.4332134870331246</v>
      </c>
      <c r="I14" s="22">
        <v>138</v>
      </c>
      <c r="J14" s="23">
        <v>1.6198894249392541</v>
      </c>
      <c r="K14" s="23">
        <v>18.96551724137931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22" customFormat="1" x14ac:dyDescent="0.25">
      <c r="A15" s="22" t="s">
        <v>43</v>
      </c>
      <c r="B15" s="22">
        <v>6106</v>
      </c>
      <c r="C15" s="23">
        <v>2.3681821196432287</v>
      </c>
      <c r="D15" s="22">
        <v>2748</v>
      </c>
      <c r="E15" s="23">
        <v>1.0140565657579519</v>
      </c>
      <c r="F15" s="23">
        <v>-54.995086799868986</v>
      </c>
      <c r="G15" s="22">
        <v>1576</v>
      </c>
      <c r="H15" s="23">
        <v>0.61124386186664414</v>
      </c>
      <c r="I15" s="22">
        <v>1512</v>
      </c>
      <c r="J15" s="23">
        <v>0.55795252089738834</v>
      </c>
      <c r="K15" s="23">
        <v>-4.0609137055837561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22" customFormat="1" x14ac:dyDescent="0.25">
      <c r="A16" s="22" t="s">
        <v>29</v>
      </c>
      <c r="B16" s="22">
        <v>4729</v>
      </c>
      <c r="C16" s="23">
        <v>2.2433745970678158</v>
      </c>
      <c r="D16" s="22">
        <v>1904</v>
      </c>
      <c r="E16" s="23">
        <v>0.85735507310820702</v>
      </c>
      <c r="F16" s="23">
        <v>-59.73778811588074</v>
      </c>
      <c r="G16" s="22">
        <v>1136</v>
      </c>
      <c r="H16" s="23">
        <v>0.53890326544069334</v>
      </c>
      <c r="I16" s="22">
        <v>1033</v>
      </c>
      <c r="J16" s="23">
        <v>0.46515115048360184</v>
      </c>
      <c r="K16" s="23">
        <v>-9.066901408450704</v>
      </c>
    </row>
    <row r="17" spans="1:30" x14ac:dyDescent="0.25">
      <c r="A17" t="s">
        <v>52</v>
      </c>
      <c r="B17">
        <v>1542</v>
      </c>
      <c r="C17" s="15">
        <v>1.5700113576372858</v>
      </c>
      <c r="D17">
        <v>681</v>
      </c>
      <c r="E17" s="15">
        <v>0.6686749827185321</v>
      </c>
      <c r="F17" s="15">
        <v>-55.836575875486382</v>
      </c>
      <c r="G17">
        <v>480</v>
      </c>
      <c r="H17" s="15">
        <v>0.48871948875868815</v>
      </c>
      <c r="I17">
        <v>374</v>
      </c>
      <c r="J17" s="15">
        <v>0.36723119462075032</v>
      </c>
      <c r="K17" s="15">
        <v>-22.083333333333332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x14ac:dyDescent="0.25">
      <c r="A18" t="s">
        <v>69</v>
      </c>
      <c r="B18">
        <v>2135</v>
      </c>
      <c r="C18" s="15">
        <v>3.2599998778454378</v>
      </c>
      <c r="D18">
        <v>714</v>
      </c>
      <c r="E18" s="15">
        <v>0.99130387698390932</v>
      </c>
      <c r="F18" s="15">
        <v>-66.557377049180332</v>
      </c>
      <c r="G18">
        <v>296</v>
      </c>
      <c r="H18" s="15">
        <v>0.45197188001978905</v>
      </c>
      <c r="I18">
        <v>344</v>
      </c>
      <c r="J18" s="15">
        <v>0.47760298835079107</v>
      </c>
      <c r="K18" s="15">
        <v>16.216216216216218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s="22" customFormat="1" x14ac:dyDescent="0.25">
      <c r="A19" s="22" t="s">
        <v>30</v>
      </c>
      <c r="B19" s="22">
        <v>1377</v>
      </c>
      <c r="C19" s="23">
        <v>2.9275199632624944</v>
      </c>
      <c r="D19" s="22">
        <v>844</v>
      </c>
      <c r="E19" s="23">
        <v>1.7255320475666216</v>
      </c>
      <c r="F19" s="23">
        <v>-38.707334785766157</v>
      </c>
      <c r="G19" s="22">
        <v>440</v>
      </c>
      <c r="H19" s="23">
        <v>0.93544573989505997</v>
      </c>
      <c r="I19" s="22">
        <v>479</v>
      </c>
      <c r="J19" s="23">
        <v>0.97930077107157787</v>
      </c>
      <c r="K19" s="23">
        <v>8.8636363636363633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x14ac:dyDescent="0.25">
      <c r="A20" t="s">
        <v>76</v>
      </c>
      <c r="B20">
        <v>242</v>
      </c>
      <c r="C20" s="15">
        <v>1.6613918619259789</v>
      </c>
      <c r="D20">
        <v>119</v>
      </c>
      <c r="E20" s="15">
        <v>0.80060549995795138</v>
      </c>
      <c r="F20" s="15">
        <v>-50.826446280991732</v>
      </c>
      <c r="G20">
        <v>163</v>
      </c>
      <c r="H20" s="15">
        <v>1.119036667330308</v>
      </c>
      <c r="I20">
        <v>151</v>
      </c>
      <c r="J20" s="15">
        <v>1.0158943738962241</v>
      </c>
      <c r="K20" s="15">
        <v>-7.3619631901840492</v>
      </c>
    </row>
    <row r="21" spans="1:30" x14ac:dyDescent="0.25">
      <c r="A21" t="s">
        <v>210</v>
      </c>
      <c r="B21">
        <v>1135</v>
      </c>
      <c r="C21" s="15">
        <v>3.4955020434058199</v>
      </c>
      <c r="D21">
        <v>725</v>
      </c>
      <c r="E21" s="15">
        <v>2.1293030277220568</v>
      </c>
      <c r="F21" s="15">
        <v>-36.12334801762114</v>
      </c>
      <c r="G21">
        <v>277</v>
      </c>
      <c r="H21" s="15">
        <v>0.85308728284001067</v>
      </c>
      <c r="I21">
        <v>328</v>
      </c>
      <c r="J21" s="15">
        <v>0.96332605943839256</v>
      </c>
      <c r="K21" s="15">
        <v>18.411552346570399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s="22" customFormat="1" x14ac:dyDescent="0.25">
      <c r="A22" s="22" t="s">
        <v>35</v>
      </c>
      <c r="B22" s="22">
        <v>515</v>
      </c>
      <c r="C22" s="23">
        <v>3.0447699425041015</v>
      </c>
      <c r="D22" s="22">
        <v>454</v>
      </c>
      <c r="E22" s="23">
        <v>2.5971871433515727</v>
      </c>
      <c r="F22" s="23">
        <v>-11.844660194174757</v>
      </c>
      <c r="G22" s="22">
        <v>91</v>
      </c>
      <c r="H22" s="23">
        <v>0.53800789275315197</v>
      </c>
      <c r="I22" s="22">
        <v>72</v>
      </c>
      <c r="J22" s="23">
        <v>0.41188870995883969</v>
      </c>
      <c r="K22" s="23">
        <v>-20.87912087912088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x14ac:dyDescent="0.25">
      <c r="A23" t="s">
        <v>54</v>
      </c>
      <c r="B23">
        <v>473</v>
      </c>
      <c r="C23" s="15">
        <v>2.9115575909784805</v>
      </c>
      <c r="D23">
        <v>422</v>
      </c>
      <c r="E23" s="15">
        <v>2.51588825163652</v>
      </c>
      <c r="F23" s="15">
        <v>-10.782241014799155</v>
      </c>
      <c r="G23">
        <v>85</v>
      </c>
      <c r="H23" s="15">
        <v>0.52321859457329989</v>
      </c>
      <c r="I23">
        <v>67</v>
      </c>
      <c r="J23" s="15">
        <v>0.39944197360105882</v>
      </c>
      <c r="K23" s="15">
        <v>-21.176470588235293</v>
      </c>
    </row>
    <row r="24" spans="1:30" s="22" customFormat="1" x14ac:dyDescent="0.25">
      <c r="A24" s="22" t="s">
        <v>37</v>
      </c>
      <c r="B24" s="22">
        <v>26004</v>
      </c>
      <c r="C24" s="23">
        <v>4.1410887604570288</v>
      </c>
      <c r="D24" s="22">
        <v>16345</v>
      </c>
      <c r="E24" s="23">
        <v>2.5099320444920585</v>
      </c>
      <c r="F24" s="23">
        <v>-37.144285494539304</v>
      </c>
      <c r="G24" s="22">
        <v>13162</v>
      </c>
      <c r="H24" s="23">
        <v>2.0960240834154522</v>
      </c>
      <c r="I24" s="22">
        <v>13474</v>
      </c>
      <c r="J24" s="23">
        <v>2.0690623657073108</v>
      </c>
      <c r="K24" s="23">
        <v>2.3704604163500989</v>
      </c>
    </row>
    <row r="26" spans="1:30" x14ac:dyDescent="0.25"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</sheetData>
  <mergeCells count="3">
    <mergeCell ref="B1:F1"/>
    <mergeCell ref="G1:K1"/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BCA1-6253-40C3-A003-C34983E48149}">
  <dimension ref="A1:AA30"/>
  <sheetViews>
    <sheetView workbookViewId="0"/>
  </sheetViews>
  <sheetFormatPr defaultRowHeight="15" x14ac:dyDescent="0.25"/>
  <cols>
    <col min="1" max="1" width="23.140625" customWidth="1"/>
    <col min="4" max="4" width="9.28515625" bestFit="1" customWidth="1"/>
    <col min="5" max="5" width="9.5703125" bestFit="1" customWidth="1"/>
    <col min="13" max="13" width="10.28515625" customWidth="1"/>
    <col min="16" max="16" width="10" customWidth="1"/>
    <col min="18" max="18" width="6.85546875" bestFit="1" customWidth="1"/>
  </cols>
  <sheetData>
    <row r="1" spans="1:27" ht="15.75" thickBot="1" x14ac:dyDescent="0.3">
      <c r="A1" s="32" t="s">
        <v>262</v>
      </c>
    </row>
    <row r="2" spans="1:27" ht="15.75" thickBot="1" x14ac:dyDescent="0.3">
      <c r="A2" s="126"/>
      <c r="B2" s="128" t="s">
        <v>244</v>
      </c>
      <c r="C2" s="128"/>
      <c r="D2" s="128"/>
      <c r="E2" s="128"/>
      <c r="F2" s="122" t="s">
        <v>245</v>
      </c>
      <c r="G2" s="122"/>
      <c r="H2" s="122"/>
      <c r="I2" s="122"/>
      <c r="S2" s="125"/>
      <c r="T2" s="125"/>
      <c r="U2" s="125"/>
      <c r="V2" s="125"/>
      <c r="W2" s="125"/>
      <c r="X2" s="125"/>
      <c r="Y2" s="125"/>
      <c r="Z2" s="125"/>
      <c r="AA2" s="125"/>
    </row>
    <row r="3" spans="1:27" ht="27.75" thickBot="1" x14ac:dyDescent="0.3">
      <c r="A3" s="127"/>
      <c r="B3" s="24" t="s">
        <v>261</v>
      </c>
      <c r="C3" s="24" t="s">
        <v>246</v>
      </c>
      <c r="D3" s="24" t="s">
        <v>247</v>
      </c>
      <c r="E3" s="24" t="s">
        <v>259</v>
      </c>
      <c r="F3" s="24" t="s">
        <v>261</v>
      </c>
      <c r="G3" s="1" t="s">
        <v>246</v>
      </c>
      <c r="H3" s="1" t="s">
        <v>248</v>
      </c>
      <c r="I3" s="24" t="s">
        <v>259</v>
      </c>
      <c r="S3" s="125"/>
      <c r="T3" s="35"/>
      <c r="U3" s="35"/>
      <c r="V3" s="35"/>
      <c r="W3" s="35"/>
      <c r="X3" s="35"/>
      <c r="Y3" s="35"/>
      <c r="Z3" s="35"/>
      <c r="AA3" s="35"/>
    </row>
    <row r="4" spans="1:27" ht="15.75" thickBot="1" x14ac:dyDescent="0.3">
      <c r="A4" s="3" t="s">
        <v>36</v>
      </c>
      <c r="B4" s="25">
        <v>7742</v>
      </c>
      <c r="C4" s="36">
        <v>47.36616702355461</v>
      </c>
      <c r="D4" s="42">
        <v>3.4516726813839056</v>
      </c>
      <c r="E4" s="36">
        <v>-31.255549635943879</v>
      </c>
      <c r="F4" s="25">
        <v>7993</v>
      </c>
      <c r="G4" s="36">
        <v>59.321656523675223</v>
      </c>
      <c r="H4" s="42">
        <v>3.5635778535651719</v>
      </c>
      <c r="I4" s="36">
        <v>3.7917153616413448</v>
      </c>
      <c r="S4" s="22"/>
      <c r="T4" s="22"/>
      <c r="U4" s="23"/>
      <c r="V4" s="23"/>
      <c r="W4" s="23"/>
      <c r="X4" s="22"/>
      <c r="Y4" s="23"/>
      <c r="Z4" s="23"/>
      <c r="AA4" s="23"/>
    </row>
    <row r="5" spans="1:27" ht="15.75" thickBot="1" x14ac:dyDescent="0.3">
      <c r="A5" s="27" t="s">
        <v>249</v>
      </c>
      <c r="B5" s="28"/>
      <c r="C5" s="37"/>
      <c r="D5" s="37"/>
      <c r="E5" s="37"/>
      <c r="F5" s="28"/>
      <c r="G5" s="37"/>
      <c r="H5" s="37"/>
      <c r="I5" s="37"/>
      <c r="S5" s="22"/>
      <c r="T5" s="22"/>
      <c r="U5" s="23"/>
      <c r="V5" s="23"/>
      <c r="W5" s="23"/>
      <c r="X5" s="22"/>
      <c r="Y5" s="23"/>
      <c r="Z5" s="23"/>
      <c r="AA5" s="23"/>
    </row>
    <row r="6" spans="1:27" ht="15.75" thickBot="1" x14ac:dyDescent="0.3">
      <c r="A6" s="27" t="s">
        <v>109</v>
      </c>
      <c r="B6" s="29">
        <v>2415</v>
      </c>
      <c r="C6" s="38">
        <v>14.775160599571734</v>
      </c>
      <c r="D6" s="43">
        <v>2.8423786295497919</v>
      </c>
      <c r="E6" s="38">
        <v>-42.718216318785579</v>
      </c>
      <c r="F6" s="29">
        <v>3553</v>
      </c>
      <c r="G6" s="38">
        <v>26.369303844441145</v>
      </c>
      <c r="H6" s="43">
        <v>4.1817686421492377</v>
      </c>
      <c r="I6" s="38">
        <v>-0.61538461538461542</v>
      </c>
      <c r="U6" s="23"/>
      <c r="V6" s="15"/>
      <c r="W6" s="15"/>
      <c r="Y6" s="23"/>
      <c r="Z6" s="15"/>
      <c r="AA6" s="15"/>
    </row>
    <row r="7" spans="1:27" ht="15.75" thickBot="1" x14ac:dyDescent="0.3">
      <c r="A7" s="27" t="s">
        <v>105</v>
      </c>
      <c r="B7" s="29">
        <v>1701</v>
      </c>
      <c r="C7" s="38">
        <v>10.406852248394003</v>
      </c>
      <c r="D7" s="43">
        <v>3.6032142959274784</v>
      </c>
      <c r="E7" s="38">
        <v>-25.099075297225891</v>
      </c>
      <c r="F7" s="29">
        <v>2265</v>
      </c>
      <c r="G7" s="38">
        <v>16.81015288704171</v>
      </c>
      <c r="H7" s="43">
        <v>4.7979308526018452</v>
      </c>
      <c r="I7" s="38">
        <v>5.7916861279775809</v>
      </c>
      <c r="U7" s="23"/>
      <c r="V7" s="15"/>
      <c r="W7" s="15"/>
      <c r="Y7" s="23"/>
      <c r="Z7" s="15"/>
      <c r="AA7" s="15"/>
    </row>
    <row r="8" spans="1:27" ht="15.75" thickBot="1" x14ac:dyDescent="0.3">
      <c r="A8" s="27" t="s">
        <v>61</v>
      </c>
      <c r="B8" s="30">
        <v>649</v>
      </c>
      <c r="C8" s="38">
        <v>3.9706332211685536</v>
      </c>
      <c r="D8" s="43">
        <v>2.2824626681953424</v>
      </c>
      <c r="E8" s="38">
        <v>-9.2307692307692317</v>
      </c>
      <c r="F8" s="45">
        <v>1093</v>
      </c>
      <c r="G8" s="38">
        <v>8.1119192518925338</v>
      </c>
      <c r="H8" s="43">
        <v>3.8439625521379184</v>
      </c>
      <c r="I8" s="38">
        <v>12.796697626418988</v>
      </c>
      <c r="U8" s="23"/>
      <c r="V8" s="15"/>
      <c r="W8" s="15"/>
      <c r="Y8" s="23"/>
      <c r="Z8" s="15"/>
      <c r="AA8" s="15"/>
    </row>
    <row r="9" spans="1:27" ht="15.75" thickBot="1" x14ac:dyDescent="0.3">
      <c r="A9" s="27" t="s">
        <v>207</v>
      </c>
      <c r="B9" s="29">
        <v>941</v>
      </c>
      <c r="C9" s="38">
        <v>5.7571122667482415</v>
      </c>
      <c r="D9" s="43">
        <v>3.2567033233255751</v>
      </c>
      <c r="E9" s="38">
        <v>-34.379358437935842</v>
      </c>
      <c r="F9" s="29">
        <v>319</v>
      </c>
      <c r="G9" s="38">
        <v>2.3675226361882142</v>
      </c>
      <c r="H9" s="43">
        <v>1.1040258875035691</v>
      </c>
      <c r="I9" s="38">
        <v>11.929824561403509</v>
      </c>
      <c r="U9" s="23"/>
      <c r="V9" s="15"/>
      <c r="W9" s="15"/>
      <c r="Y9" s="23"/>
      <c r="Z9" s="15"/>
      <c r="AA9" s="15"/>
    </row>
    <row r="10" spans="1:27" ht="15.75" thickBot="1" x14ac:dyDescent="0.3">
      <c r="A10" s="27" t="s">
        <v>174</v>
      </c>
      <c r="B10" s="29">
        <v>335</v>
      </c>
      <c r="C10" s="38">
        <v>2.0495564392780667</v>
      </c>
      <c r="D10" s="43">
        <v>4.835345655044998</v>
      </c>
      <c r="E10" s="38">
        <v>-30.353430353430355</v>
      </c>
      <c r="F10" s="29">
        <v>98</v>
      </c>
      <c r="G10" s="38">
        <v>0.72732670328039184</v>
      </c>
      <c r="H10" s="43">
        <v>1.4145190274459993</v>
      </c>
      <c r="I10" s="38">
        <v>-2.9702970297029703</v>
      </c>
      <c r="U10" s="23"/>
      <c r="V10" s="15"/>
      <c r="W10" s="15"/>
      <c r="Y10" s="23"/>
      <c r="Z10" s="15"/>
      <c r="AA10" s="15"/>
    </row>
    <row r="11" spans="1:27" ht="15.75" thickBot="1" x14ac:dyDescent="0.3">
      <c r="A11" s="3" t="s">
        <v>250</v>
      </c>
      <c r="B11" s="25">
        <v>4325</v>
      </c>
      <c r="C11" s="36">
        <v>26.460691342918324</v>
      </c>
      <c r="D11" s="42">
        <v>3.4970834141883564</v>
      </c>
      <c r="E11" s="36">
        <v>-36.499779768022314</v>
      </c>
      <c r="F11" s="25">
        <v>3546</v>
      </c>
      <c r="G11" s="36">
        <v>26.317351937063975</v>
      </c>
      <c r="H11" s="42">
        <v>2.8825852377801109</v>
      </c>
      <c r="I11" s="36">
        <v>1.1120615911035072</v>
      </c>
      <c r="U11" s="23"/>
      <c r="V11" s="15"/>
      <c r="W11" s="15"/>
      <c r="Y11" s="23"/>
      <c r="Z11" s="15"/>
      <c r="AA11" s="15"/>
    </row>
    <row r="12" spans="1:27" ht="15.75" thickBot="1" x14ac:dyDescent="0.3">
      <c r="A12" s="27" t="s">
        <v>249</v>
      </c>
      <c r="B12" s="11"/>
      <c r="C12" s="39"/>
      <c r="D12" s="39"/>
      <c r="E12" s="39"/>
      <c r="F12" s="11"/>
      <c r="G12" s="39"/>
      <c r="H12" s="39"/>
      <c r="I12" s="39"/>
      <c r="S12" s="22"/>
      <c r="T12" s="22"/>
      <c r="U12" s="23"/>
      <c r="V12" s="23"/>
      <c r="W12" s="23"/>
      <c r="X12" s="22"/>
      <c r="Y12" s="23"/>
      <c r="Z12" s="23"/>
      <c r="AA12" s="23"/>
    </row>
    <row r="13" spans="1:27" ht="15.75" thickBot="1" x14ac:dyDescent="0.3">
      <c r="A13" s="27" t="s">
        <v>217</v>
      </c>
      <c r="B13" s="29">
        <v>2792</v>
      </c>
      <c r="C13" s="38">
        <v>17.08167635362496</v>
      </c>
      <c r="D13" s="43">
        <v>4.2141519736102317</v>
      </c>
      <c r="E13" s="38">
        <v>-33.205741626794264</v>
      </c>
      <c r="F13" s="29">
        <v>2800</v>
      </c>
      <c r="G13" s="38">
        <v>20.78076295086834</v>
      </c>
      <c r="H13" s="43">
        <v>4.2262269076320376</v>
      </c>
      <c r="I13" s="38">
        <v>0.53859964093357271</v>
      </c>
      <c r="U13" s="23"/>
      <c r="V13" s="15"/>
      <c r="W13" s="15"/>
      <c r="Y13" s="23"/>
      <c r="Z13" s="15"/>
      <c r="AA13" s="15"/>
    </row>
    <row r="14" spans="1:27" ht="15.75" thickBot="1" x14ac:dyDescent="0.3">
      <c r="A14" s="27" t="s">
        <v>185</v>
      </c>
      <c r="B14" s="29">
        <v>1258</v>
      </c>
      <c r="C14" s="38">
        <v>7.6965432854083815</v>
      </c>
      <c r="D14" s="43">
        <v>2.4917404153164786</v>
      </c>
      <c r="E14" s="38">
        <v>-44.212860310421284</v>
      </c>
      <c r="F14" s="29">
        <v>591</v>
      </c>
      <c r="G14" s="38">
        <v>4.3862253228439956</v>
      </c>
      <c r="H14" s="43">
        <v>1.1706030091033697</v>
      </c>
      <c r="I14" s="38">
        <v>7.6502732240437163</v>
      </c>
      <c r="U14" s="23"/>
      <c r="V14" s="15"/>
      <c r="W14" s="15"/>
      <c r="Y14" s="23"/>
      <c r="Z14" s="15"/>
      <c r="AA14" s="15"/>
    </row>
    <row r="15" spans="1:27" ht="15.75" thickBot="1" x14ac:dyDescent="0.3">
      <c r="A15" s="3" t="s">
        <v>44</v>
      </c>
      <c r="B15" s="44">
        <v>12067</v>
      </c>
      <c r="C15" s="40">
        <v>73.826858366472919</v>
      </c>
      <c r="D15" s="40">
        <v>3.4780428190968102</v>
      </c>
      <c r="E15" s="40">
        <v>-33.231892878880096</v>
      </c>
      <c r="F15" s="44">
        <v>11539</v>
      </c>
      <c r="G15" s="40">
        <v>85.639008460739191</v>
      </c>
      <c r="H15" s="40">
        <v>3.3258586301117168</v>
      </c>
      <c r="I15" s="40">
        <v>2.953247680228408</v>
      </c>
      <c r="S15" s="22"/>
      <c r="T15" s="22"/>
      <c r="U15" s="23"/>
      <c r="V15" s="23"/>
      <c r="W15" s="23"/>
      <c r="X15" s="22"/>
      <c r="Y15" s="23"/>
      <c r="Z15" s="23"/>
      <c r="AA15" s="23"/>
    </row>
    <row r="16" spans="1:27" ht="15.75" thickBot="1" x14ac:dyDescent="0.3">
      <c r="A16" s="3" t="s">
        <v>30</v>
      </c>
      <c r="B16" s="25">
        <v>844</v>
      </c>
      <c r="C16" s="36">
        <v>5.1636586111960838</v>
      </c>
      <c r="D16" s="42">
        <v>1.7255320475666216</v>
      </c>
      <c r="E16" s="36">
        <v>-38.707334785766157</v>
      </c>
      <c r="F16" s="25">
        <v>479</v>
      </c>
      <c r="G16" s="36">
        <v>3.5549948048092626</v>
      </c>
      <c r="H16" s="42">
        <v>0.97930077107157787</v>
      </c>
      <c r="I16" s="36">
        <v>8.8636363636363633</v>
      </c>
      <c r="S16" s="22"/>
      <c r="T16" s="22"/>
      <c r="U16" s="23"/>
      <c r="V16" s="23"/>
      <c r="W16" s="23"/>
      <c r="X16" s="22"/>
      <c r="Y16" s="23"/>
      <c r="Z16" s="23"/>
      <c r="AA16" s="23"/>
    </row>
    <row r="17" spans="1:27" ht="15.75" thickBot="1" x14ac:dyDescent="0.3">
      <c r="A17" s="27" t="s">
        <v>249</v>
      </c>
      <c r="B17" s="28"/>
      <c r="C17" s="37"/>
      <c r="D17" s="37"/>
      <c r="E17" s="37"/>
      <c r="F17" s="28"/>
      <c r="G17" s="37"/>
      <c r="H17" s="37"/>
      <c r="I17" s="37"/>
      <c r="S17" s="22"/>
      <c r="T17" s="22"/>
      <c r="U17" s="23"/>
      <c r="V17" s="23"/>
      <c r="W17" s="23"/>
      <c r="X17" s="22"/>
      <c r="Y17" s="23"/>
      <c r="Z17" s="23"/>
      <c r="AA17" s="23"/>
    </row>
    <row r="18" spans="1:27" ht="15.75" thickBot="1" x14ac:dyDescent="0.3">
      <c r="A18" s="27" t="s">
        <v>210</v>
      </c>
      <c r="B18" s="30">
        <v>725</v>
      </c>
      <c r="C18" s="38">
        <v>4.4356072193331295</v>
      </c>
      <c r="D18" s="43">
        <v>2.1293030277220568</v>
      </c>
      <c r="E18" s="38">
        <v>-36.12334801762114</v>
      </c>
      <c r="F18" s="30">
        <v>328</v>
      </c>
      <c r="G18" s="38">
        <v>2.4343179456731483</v>
      </c>
      <c r="H18" s="43">
        <v>0.96332605943839256</v>
      </c>
      <c r="I18" s="38">
        <v>18.411552346570399</v>
      </c>
      <c r="S18" s="22"/>
      <c r="T18" s="22"/>
      <c r="U18" s="23"/>
      <c r="V18" s="23"/>
      <c r="W18" s="23"/>
      <c r="X18" s="22"/>
      <c r="Y18" s="23"/>
      <c r="Z18" s="23"/>
      <c r="AA18" s="23"/>
    </row>
    <row r="19" spans="1:27" ht="15.75" thickBot="1" x14ac:dyDescent="0.3">
      <c r="A19" s="27" t="s">
        <v>76</v>
      </c>
      <c r="B19" s="30">
        <v>119</v>
      </c>
      <c r="C19" s="38">
        <v>0.72805139186295509</v>
      </c>
      <c r="D19" s="43">
        <v>0.80060549995795138</v>
      </c>
      <c r="E19" s="38">
        <v>-50.826446280991732</v>
      </c>
      <c r="F19" s="30">
        <v>151</v>
      </c>
      <c r="G19" s="38">
        <v>1.120676859136114</v>
      </c>
      <c r="H19" s="43">
        <v>1.0158943738962241</v>
      </c>
      <c r="I19" s="38">
        <v>-7.3619631901840492</v>
      </c>
      <c r="U19" s="23"/>
      <c r="V19" s="15"/>
      <c r="W19" s="15"/>
      <c r="Y19" s="23"/>
      <c r="Z19" s="15"/>
      <c r="AA19" s="15"/>
    </row>
    <row r="20" spans="1:27" ht="15.75" thickBot="1" x14ac:dyDescent="0.3">
      <c r="A20" s="3" t="s">
        <v>29</v>
      </c>
      <c r="B20" s="25">
        <v>1904</v>
      </c>
      <c r="C20" s="36">
        <v>11.648822269807281</v>
      </c>
      <c r="D20" s="42">
        <v>0.85735507310820702</v>
      </c>
      <c r="E20" s="36">
        <v>-59.73778811588074</v>
      </c>
      <c r="F20" s="25">
        <v>1033</v>
      </c>
      <c r="G20" s="36">
        <v>7.6666171886596413</v>
      </c>
      <c r="H20" s="42">
        <v>0.46515115048360184</v>
      </c>
      <c r="I20" s="36">
        <v>-9.066901408450704</v>
      </c>
      <c r="U20" s="23"/>
      <c r="V20" s="15"/>
      <c r="W20" s="15"/>
      <c r="Y20" s="23"/>
      <c r="Z20" s="15"/>
      <c r="AA20" s="15"/>
    </row>
    <row r="21" spans="1:27" ht="15.75" thickBot="1" x14ac:dyDescent="0.3">
      <c r="A21" s="27" t="s">
        <v>249</v>
      </c>
      <c r="B21" s="28"/>
      <c r="C21" s="37"/>
      <c r="D21" s="37"/>
      <c r="E21" s="37"/>
      <c r="F21" s="28"/>
      <c r="G21" s="37"/>
      <c r="H21" s="37"/>
      <c r="I21" s="37"/>
      <c r="S21" s="22"/>
      <c r="T21" s="22"/>
      <c r="U21" s="23"/>
      <c r="V21" s="23"/>
      <c r="W21" s="23"/>
      <c r="X21" s="22"/>
      <c r="Y21" s="23"/>
      <c r="Z21" s="23"/>
      <c r="AA21" s="23"/>
    </row>
    <row r="22" spans="1:27" ht="15.75" thickBot="1" x14ac:dyDescent="0.3">
      <c r="A22" s="27" t="s">
        <v>52</v>
      </c>
      <c r="B22" s="29">
        <v>681</v>
      </c>
      <c r="C22" s="38">
        <v>4.1664117467115327</v>
      </c>
      <c r="D22" s="43">
        <v>0.6686749827185321</v>
      </c>
      <c r="E22" s="38">
        <v>-55.836575875486382</v>
      </c>
      <c r="F22" s="29">
        <v>374</v>
      </c>
      <c r="G22" s="38">
        <v>2.7757161941516997</v>
      </c>
      <c r="H22" s="43">
        <v>0.36723119462075032</v>
      </c>
      <c r="I22" s="38">
        <v>-22.083333333333332</v>
      </c>
      <c r="U22" s="23"/>
      <c r="V22" s="15"/>
      <c r="W22" s="15"/>
      <c r="Y22" s="23"/>
      <c r="Z22" s="15"/>
      <c r="AA22" s="15"/>
    </row>
    <row r="23" spans="1:27" ht="15.75" thickBot="1" x14ac:dyDescent="0.3">
      <c r="A23" s="27" t="s">
        <v>69</v>
      </c>
      <c r="B23" s="29">
        <v>714</v>
      </c>
      <c r="C23" s="38">
        <v>4.3683083511777294</v>
      </c>
      <c r="D23" s="43">
        <v>0.99130387698390932</v>
      </c>
      <c r="E23" s="38">
        <v>-66.557377049180332</v>
      </c>
      <c r="F23" s="29">
        <v>344</v>
      </c>
      <c r="G23" s="38">
        <v>2.553065162535253</v>
      </c>
      <c r="H23" s="43">
        <v>0.47760298835079107</v>
      </c>
      <c r="I23" s="38">
        <v>16.216216216216218</v>
      </c>
      <c r="U23" s="23"/>
      <c r="V23" s="15"/>
      <c r="W23" s="15"/>
      <c r="Y23" s="23"/>
      <c r="Z23" s="15"/>
      <c r="AA23" s="15"/>
    </row>
    <row r="24" spans="1:27" ht="15.75" thickBot="1" x14ac:dyDescent="0.3">
      <c r="A24" s="3" t="s">
        <v>43</v>
      </c>
      <c r="B24" s="25">
        <v>2748</v>
      </c>
      <c r="C24" s="36">
        <v>16.812480881003363</v>
      </c>
      <c r="D24" s="42">
        <v>1.0140565657579519</v>
      </c>
      <c r="E24" s="36">
        <v>-54.995086799868986</v>
      </c>
      <c r="F24" s="25">
        <v>1512</v>
      </c>
      <c r="G24" s="36">
        <v>11.221611993468903</v>
      </c>
      <c r="H24" s="42">
        <v>0.55795252089738834</v>
      </c>
      <c r="I24" s="36">
        <v>-4.0609137055837561</v>
      </c>
      <c r="S24" s="22"/>
      <c r="T24" s="22"/>
      <c r="U24" s="23"/>
      <c r="V24" s="23"/>
      <c r="W24" s="23"/>
      <c r="X24" s="22"/>
      <c r="Y24" s="23"/>
      <c r="Z24" s="23"/>
      <c r="AA24" s="23"/>
    </row>
    <row r="25" spans="1:27" ht="15.75" thickBot="1" x14ac:dyDescent="0.3">
      <c r="A25" s="3" t="s">
        <v>39</v>
      </c>
      <c r="B25" s="26">
        <v>371</v>
      </c>
      <c r="C25" s="36">
        <v>2.2698072805139189</v>
      </c>
      <c r="D25" s="42">
        <v>5.1000068733246264</v>
      </c>
      <c r="E25" s="36">
        <v>-20.21505376344086</v>
      </c>
      <c r="F25" s="26">
        <v>213</v>
      </c>
      <c r="G25" s="36">
        <v>1.5808223244767703</v>
      </c>
      <c r="H25" s="42">
        <v>2.9280362911540312</v>
      </c>
      <c r="I25" s="36">
        <v>24.561403508771928</v>
      </c>
      <c r="U25" s="23"/>
      <c r="V25" s="15"/>
      <c r="W25" s="15"/>
      <c r="Y25" s="23"/>
      <c r="Z25" s="15"/>
      <c r="AA25" s="15"/>
    </row>
    <row r="26" spans="1:27" ht="15.75" thickBot="1" x14ac:dyDescent="0.3">
      <c r="A26" s="3" t="s">
        <v>40</v>
      </c>
      <c r="B26" s="26">
        <v>705</v>
      </c>
      <c r="C26" s="36">
        <v>4.3132456408687672</v>
      </c>
      <c r="D26" s="42">
        <v>8.275522062189669</v>
      </c>
      <c r="E26" s="36">
        <v>-16.568047337278109</v>
      </c>
      <c r="F26" s="26">
        <v>138</v>
      </c>
      <c r="G26" s="36">
        <v>1.0241947454356537</v>
      </c>
      <c r="H26" s="42">
        <v>1.6198894249392541</v>
      </c>
      <c r="I26" s="36">
        <v>18.96551724137931</v>
      </c>
      <c r="S26" s="22"/>
      <c r="T26" s="22"/>
      <c r="U26" s="23"/>
      <c r="V26" s="23"/>
      <c r="W26" s="23"/>
      <c r="X26" s="22"/>
      <c r="Y26" s="23"/>
      <c r="Z26" s="23"/>
      <c r="AA26" s="23"/>
    </row>
    <row r="27" spans="1:27" ht="15.75" thickBot="1" x14ac:dyDescent="0.3">
      <c r="A27" s="3" t="s">
        <v>35</v>
      </c>
      <c r="B27" s="26">
        <v>454</v>
      </c>
      <c r="C27" s="36">
        <v>2.7776078311410215</v>
      </c>
      <c r="D27" s="42">
        <v>2.5971871433515727</v>
      </c>
      <c r="E27" s="36">
        <v>-11.844660194174757</v>
      </c>
      <c r="F27" s="26">
        <v>72</v>
      </c>
      <c r="G27" s="36">
        <v>0.5343624758794715</v>
      </c>
      <c r="H27" s="42">
        <v>0.41188870995883969</v>
      </c>
      <c r="I27" s="36">
        <v>-20.87912087912088</v>
      </c>
    </row>
    <row r="28" spans="1:27" ht="15.75" thickBot="1" x14ac:dyDescent="0.3">
      <c r="A28" s="31" t="s">
        <v>2</v>
      </c>
      <c r="B28" s="8">
        <v>16345</v>
      </c>
      <c r="C28" s="41">
        <v>100</v>
      </c>
      <c r="D28" s="41">
        <v>2.5099320444920585</v>
      </c>
      <c r="E28" s="41">
        <v>-37.144285494539304</v>
      </c>
      <c r="F28" s="8">
        <v>13474</v>
      </c>
      <c r="G28" s="41">
        <v>100</v>
      </c>
      <c r="H28" s="41">
        <v>2.0690623657073108</v>
      </c>
      <c r="I28" s="41">
        <v>2.3704604163500989</v>
      </c>
    </row>
    <row r="29" spans="1:27" x14ac:dyDescent="0.25">
      <c r="A29" s="33" t="s">
        <v>251</v>
      </c>
    </row>
    <row r="30" spans="1:27" x14ac:dyDescent="0.25">
      <c r="A30" s="33" t="s">
        <v>252</v>
      </c>
    </row>
  </sheetData>
  <mergeCells count="6">
    <mergeCell ref="A2:A3"/>
    <mergeCell ref="S2:S3"/>
    <mergeCell ref="T2:W2"/>
    <mergeCell ref="X2:AA2"/>
    <mergeCell ref="B2:E2"/>
    <mergeCell ref="F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90D0-EC56-4506-BC28-100405FD45A6}">
  <dimension ref="A2:I105"/>
  <sheetViews>
    <sheetView zoomScale="80" zoomScaleNormal="80" workbookViewId="0">
      <selection activeCell="I4" sqref="I4"/>
    </sheetView>
  </sheetViews>
  <sheetFormatPr defaultRowHeight="15" x14ac:dyDescent="0.25"/>
  <sheetData>
    <row r="2" spans="1:9" ht="15.75" x14ac:dyDescent="0.3">
      <c r="A2">
        <v>2025</v>
      </c>
      <c r="B2" t="s">
        <v>339</v>
      </c>
      <c r="C2" t="s">
        <v>340</v>
      </c>
      <c r="D2" t="s">
        <v>341</v>
      </c>
      <c r="E2" t="s">
        <v>342</v>
      </c>
      <c r="F2" t="s">
        <v>339</v>
      </c>
      <c r="G2" t="s">
        <v>340</v>
      </c>
      <c r="I2" s="74" t="s">
        <v>343</v>
      </c>
    </row>
    <row r="3" spans="1:9" x14ac:dyDescent="0.25">
      <c r="A3">
        <v>0</v>
      </c>
      <c r="B3">
        <v>678</v>
      </c>
      <c r="C3">
        <v>525</v>
      </c>
      <c r="D3" s="15">
        <f>+B3/$B$103*100</f>
        <v>1.2010416113089228</v>
      </c>
      <c r="E3" s="15">
        <f>+C3/$C$103*100</f>
        <v>0.48163370151554069</v>
      </c>
      <c r="F3">
        <f>+B3*A3</f>
        <v>0</v>
      </c>
      <c r="G3">
        <f>+C3*A3</f>
        <v>0</v>
      </c>
      <c r="I3" s="75"/>
    </row>
    <row r="4" spans="1:9" x14ac:dyDescent="0.25">
      <c r="A4">
        <v>1</v>
      </c>
      <c r="B4">
        <v>842</v>
      </c>
      <c r="C4">
        <v>607</v>
      </c>
      <c r="D4" s="15">
        <f t="shared" ref="D4:D67" si="0">+B4/$B$103*100</f>
        <v>1.4915590512125561</v>
      </c>
      <c r="E4" s="15">
        <f t="shared" ref="E4:E67" si="1">+C4/$C$103*100</f>
        <v>0.55686029870463472</v>
      </c>
      <c r="F4">
        <f t="shared" ref="F4:F67" si="2">+B4*A4</f>
        <v>842</v>
      </c>
      <c r="G4">
        <f t="shared" ref="G4:G67" si="3">+C4*A4</f>
        <v>607</v>
      </c>
      <c r="I4" s="76"/>
    </row>
    <row r="5" spans="1:9" x14ac:dyDescent="0.25">
      <c r="A5">
        <v>2</v>
      </c>
      <c r="B5">
        <v>833</v>
      </c>
      <c r="C5">
        <v>736</v>
      </c>
      <c r="D5" s="15">
        <f t="shared" si="0"/>
        <v>1.475616020973942</v>
      </c>
      <c r="E5" s="15">
        <f t="shared" si="1"/>
        <v>0.67520457964845326</v>
      </c>
      <c r="F5">
        <f t="shared" si="2"/>
        <v>1666</v>
      </c>
      <c r="G5">
        <f t="shared" si="3"/>
        <v>1472</v>
      </c>
      <c r="I5" s="75"/>
    </row>
    <row r="6" spans="1:9" x14ac:dyDescent="0.25">
      <c r="A6">
        <v>3</v>
      </c>
      <c r="B6">
        <v>709</v>
      </c>
      <c r="C6">
        <v>850</v>
      </c>
      <c r="D6" s="15">
        <f t="shared" si="0"/>
        <v>1.2559564932419265</v>
      </c>
      <c r="E6" s="15">
        <f t="shared" si="1"/>
        <v>0.77978789769182788</v>
      </c>
      <c r="F6">
        <f t="shared" si="2"/>
        <v>2127</v>
      </c>
      <c r="G6">
        <f t="shared" si="3"/>
        <v>2550</v>
      </c>
      <c r="I6" s="75"/>
    </row>
    <row r="7" spans="1:9" x14ac:dyDescent="0.25">
      <c r="A7">
        <v>4</v>
      </c>
      <c r="B7">
        <v>704</v>
      </c>
      <c r="C7">
        <v>829</v>
      </c>
      <c r="D7" s="15">
        <f t="shared" si="0"/>
        <v>1.2470992542204744</v>
      </c>
      <c r="E7" s="15">
        <f t="shared" si="1"/>
        <v>0.76052254963120625</v>
      </c>
      <c r="F7">
        <f t="shared" si="2"/>
        <v>2816</v>
      </c>
      <c r="G7">
        <f t="shared" si="3"/>
        <v>3316</v>
      </c>
    </row>
    <row r="8" spans="1:9" x14ac:dyDescent="0.25">
      <c r="A8">
        <v>5</v>
      </c>
      <c r="B8">
        <v>645</v>
      </c>
      <c r="C8">
        <v>889</v>
      </c>
      <c r="D8" s="15">
        <f t="shared" si="0"/>
        <v>1.1425838337673382</v>
      </c>
      <c r="E8" s="15">
        <f t="shared" si="1"/>
        <v>0.8155664012329823</v>
      </c>
      <c r="F8">
        <f t="shared" si="2"/>
        <v>3225</v>
      </c>
      <c r="G8">
        <f t="shared" si="3"/>
        <v>4445</v>
      </c>
    </row>
    <row r="9" spans="1:9" x14ac:dyDescent="0.25">
      <c r="A9">
        <v>6</v>
      </c>
      <c r="B9">
        <v>640</v>
      </c>
      <c r="C9">
        <v>854</v>
      </c>
      <c r="D9" s="15">
        <f t="shared" si="0"/>
        <v>1.1337265947458859</v>
      </c>
      <c r="E9" s="15">
        <f t="shared" si="1"/>
        <v>0.78345748779861291</v>
      </c>
      <c r="F9">
        <f t="shared" si="2"/>
        <v>3840</v>
      </c>
      <c r="G9">
        <f t="shared" si="3"/>
        <v>5124</v>
      </c>
    </row>
    <row r="10" spans="1:9" x14ac:dyDescent="0.25">
      <c r="A10">
        <v>7</v>
      </c>
      <c r="B10">
        <v>524</v>
      </c>
      <c r="C10">
        <v>810</v>
      </c>
      <c r="D10" s="15">
        <f t="shared" si="0"/>
        <v>0.92823864944819401</v>
      </c>
      <c r="E10" s="15">
        <f t="shared" si="1"/>
        <v>0.74309199662397707</v>
      </c>
      <c r="F10">
        <f t="shared" si="2"/>
        <v>3668</v>
      </c>
      <c r="G10">
        <f t="shared" si="3"/>
        <v>5670</v>
      </c>
    </row>
    <row r="11" spans="1:9" x14ac:dyDescent="0.25">
      <c r="A11">
        <v>8</v>
      </c>
      <c r="B11">
        <v>557</v>
      </c>
      <c r="C11">
        <v>769</v>
      </c>
      <c r="D11" s="15">
        <f t="shared" si="0"/>
        <v>0.98669642698977866</v>
      </c>
      <c r="E11" s="15">
        <f t="shared" si="1"/>
        <v>0.70547869802943008</v>
      </c>
      <c r="F11">
        <f t="shared" si="2"/>
        <v>4456</v>
      </c>
      <c r="G11">
        <f t="shared" si="3"/>
        <v>6152</v>
      </c>
    </row>
    <row r="12" spans="1:9" x14ac:dyDescent="0.25">
      <c r="A12">
        <v>9</v>
      </c>
      <c r="B12">
        <v>487</v>
      </c>
      <c r="C12">
        <v>791</v>
      </c>
      <c r="D12" s="15">
        <f t="shared" si="0"/>
        <v>0.86269508068944745</v>
      </c>
      <c r="E12" s="15">
        <f t="shared" si="1"/>
        <v>0.725661443616748</v>
      </c>
      <c r="F12">
        <f t="shared" si="2"/>
        <v>4383</v>
      </c>
      <c r="G12">
        <f t="shared" si="3"/>
        <v>7119</v>
      </c>
    </row>
    <row r="13" spans="1:9" x14ac:dyDescent="0.25">
      <c r="A13">
        <v>10</v>
      </c>
      <c r="B13">
        <v>534</v>
      </c>
      <c r="C13">
        <v>815</v>
      </c>
      <c r="D13" s="15">
        <f t="shared" si="0"/>
        <v>0.9459531274910985</v>
      </c>
      <c r="E13" s="15">
        <f t="shared" si="1"/>
        <v>0.74767898425745838</v>
      </c>
      <c r="F13">
        <f t="shared" si="2"/>
        <v>5340</v>
      </c>
      <c r="G13">
        <f t="shared" si="3"/>
        <v>8150</v>
      </c>
    </row>
    <row r="14" spans="1:9" x14ac:dyDescent="0.25">
      <c r="A14">
        <v>11</v>
      </c>
      <c r="B14">
        <v>466</v>
      </c>
      <c r="C14">
        <v>763</v>
      </c>
      <c r="D14" s="15">
        <f t="shared" si="0"/>
        <v>0.82549467679934807</v>
      </c>
      <c r="E14" s="15">
        <f t="shared" si="1"/>
        <v>0.69997431286925249</v>
      </c>
      <c r="F14">
        <f t="shared" si="2"/>
        <v>5126</v>
      </c>
      <c r="G14">
        <f t="shared" si="3"/>
        <v>8393</v>
      </c>
    </row>
    <row r="15" spans="1:9" x14ac:dyDescent="0.25">
      <c r="A15">
        <v>12</v>
      </c>
      <c r="B15">
        <v>458</v>
      </c>
      <c r="C15">
        <v>737</v>
      </c>
      <c r="D15" s="15">
        <f t="shared" si="0"/>
        <v>0.81132309436502459</v>
      </c>
      <c r="E15" s="15">
        <f t="shared" si="1"/>
        <v>0.67612197717514955</v>
      </c>
      <c r="F15">
        <f t="shared" si="2"/>
        <v>5496</v>
      </c>
      <c r="G15">
        <f t="shared" si="3"/>
        <v>8844</v>
      </c>
    </row>
    <row r="16" spans="1:9" x14ac:dyDescent="0.25">
      <c r="A16">
        <v>13</v>
      </c>
      <c r="B16">
        <v>420</v>
      </c>
      <c r="C16">
        <v>781</v>
      </c>
      <c r="D16" s="15">
        <f t="shared" si="0"/>
        <v>0.74400807780198763</v>
      </c>
      <c r="E16" s="15">
        <f t="shared" si="1"/>
        <v>0.71648746834978538</v>
      </c>
      <c r="F16">
        <f t="shared" si="2"/>
        <v>5460</v>
      </c>
      <c r="G16">
        <f t="shared" si="3"/>
        <v>10153</v>
      </c>
    </row>
    <row r="17" spans="1:7" x14ac:dyDescent="0.25">
      <c r="A17">
        <v>14</v>
      </c>
      <c r="B17">
        <v>431</v>
      </c>
      <c r="C17">
        <v>761</v>
      </c>
      <c r="D17" s="15">
        <f t="shared" si="0"/>
        <v>0.76349400364918252</v>
      </c>
      <c r="E17" s="15">
        <f t="shared" si="1"/>
        <v>0.69813951781585992</v>
      </c>
      <c r="F17">
        <f t="shared" si="2"/>
        <v>6034</v>
      </c>
      <c r="G17">
        <f t="shared" si="3"/>
        <v>10654</v>
      </c>
    </row>
    <row r="18" spans="1:7" x14ac:dyDescent="0.25">
      <c r="A18">
        <v>15</v>
      </c>
      <c r="B18">
        <v>434</v>
      </c>
      <c r="C18">
        <v>716</v>
      </c>
      <c r="D18" s="15">
        <f t="shared" si="0"/>
        <v>0.76880834706205381</v>
      </c>
      <c r="E18" s="15">
        <f t="shared" si="1"/>
        <v>0.65685662911452791</v>
      </c>
      <c r="F18">
        <f t="shared" si="2"/>
        <v>6510</v>
      </c>
      <c r="G18">
        <f t="shared" si="3"/>
        <v>10740</v>
      </c>
    </row>
    <row r="19" spans="1:7" x14ac:dyDescent="0.25">
      <c r="A19">
        <v>16</v>
      </c>
      <c r="B19">
        <v>349</v>
      </c>
      <c r="C19">
        <v>680</v>
      </c>
      <c r="D19" s="15">
        <f t="shared" si="0"/>
        <v>0.6182352836973658</v>
      </c>
      <c r="E19" s="15">
        <f t="shared" si="1"/>
        <v>0.62383031815346235</v>
      </c>
      <c r="F19">
        <f t="shared" si="2"/>
        <v>5584</v>
      </c>
      <c r="G19">
        <f t="shared" si="3"/>
        <v>10880</v>
      </c>
    </row>
    <row r="20" spans="1:7" x14ac:dyDescent="0.25">
      <c r="A20">
        <v>17</v>
      </c>
      <c r="B20">
        <v>396</v>
      </c>
      <c r="C20">
        <v>594</v>
      </c>
      <c r="D20" s="15">
        <f t="shared" si="0"/>
        <v>0.70149333049901685</v>
      </c>
      <c r="E20" s="15">
        <f t="shared" si="1"/>
        <v>0.54493413085758324</v>
      </c>
      <c r="F20">
        <f t="shared" si="2"/>
        <v>6732</v>
      </c>
      <c r="G20">
        <f t="shared" si="3"/>
        <v>10098</v>
      </c>
    </row>
    <row r="21" spans="1:7" x14ac:dyDescent="0.25">
      <c r="A21">
        <v>18</v>
      </c>
      <c r="B21">
        <v>828</v>
      </c>
      <c r="C21">
        <v>899</v>
      </c>
      <c r="D21" s="15">
        <f t="shared" si="0"/>
        <v>1.4667587819524897</v>
      </c>
      <c r="E21" s="15">
        <f t="shared" si="1"/>
        <v>0.82474037649994492</v>
      </c>
      <c r="F21">
        <f t="shared" si="2"/>
        <v>14904</v>
      </c>
      <c r="G21">
        <f t="shared" si="3"/>
        <v>16182</v>
      </c>
    </row>
    <row r="22" spans="1:7" x14ac:dyDescent="0.25">
      <c r="A22">
        <v>19</v>
      </c>
      <c r="B22">
        <v>604</v>
      </c>
      <c r="C22">
        <v>1084</v>
      </c>
      <c r="D22" s="15">
        <f t="shared" si="0"/>
        <v>1.0699544737914297</v>
      </c>
      <c r="E22" s="15">
        <f t="shared" si="1"/>
        <v>0.9944589189387546</v>
      </c>
      <c r="F22">
        <f t="shared" si="2"/>
        <v>11476</v>
      </c>
      <c r="G22">
        <f t="shared" si="3"/>
        <v>20596</v>
      </c>
    </row>
    <row r="23" spans="1:7" x14ac:dyDescent="0.25">
      <c r="A23">
        <v>20</v>
      </c>
      <c r="B23">
        <v>525</v>
      </c>
      <c r="C23">
        <v>1339</v>
      </c>
      <c r="D23" s="15">
        <f t="shared" si="0"/>
        <v>0.9300100972524844</v>
      </c>
      <c r="E23" s="15">
        <f t="shared" si="1"/>
        <v>1.228395288246303</v>
      </c>
      <c r="F23">
        <f t="shared" si="2"/>
        <v>10500</v>
      </c>
      <c r="G23">
        <f t="shared" si="3"/>
        <v>26780</v>
      </c>
    </row>
    <row r="24" spans="1:7" x14ac:dyDescent="0.25">
      <c r="A24">
        <v>21</v>
      </c>
      <c r="B24">
        <v>615</v>
      </c>
      <c r="C24">
        <v>1674</v>
      </c>
      <c r="D24" s="15">
        <f t="shared" si="0"/>
        <v>1.0894403996386246</v>
      </c>
      <c r="E24" s="15">
        <f t="shared" si="1"/>
        <v>1.5357234596895526</v>
      </c>
      <c r="F24">
        <f t="shared" si="2"/>
        <v>12915</v>
      </c>
      <c r="G24">
        <f t="shared" si="3"/>
        <v>35154</v>
      </c>
    </row>
    <row r="25" spans="1:7" x14ac:dyDescent="0.25">
      <c r="A25">
        <v>22</v>
      </c>
      <c r="B25">
        <v>692</v>
      </c>
      <c r="C25">
        <v>2207</v>
      </c>
      <c r="D25" s="15">
        <f t="shared" si="0"/>
        <v>1.225841880568989</v>
      </c>
      <c r="E25" s="15">
        <f t="shared" si="1"/>
        <v>2.0246963414186636</v>
      </c>
      <c r="F25">
        <f t="shared" si="2"/>
        <v>15224</v>
      </c>
      <c r="G25">
        <f t="shared" si="3"/>
        <v>48554</v>
      </c>
    </row>
    <row r="26" spans="1:7" x14ac:dyDescent="0.25">
      <c r="A26">
        <v>23</v>
      </c>
      <c r="B26">
        <v>780</v>
      </c>
      <c r="C26">
        <v>2916</v>
      </c>
      <c r="D26" s="15">
        <f t="shared" si="0"/>
        <v>1.3817292873465483</v>
      </c>
      <c r="E26" s="15">
        <f t="shared" si="1"/>
        <v>2.6751311878463175</v>
      </c>
      <c r="F26">
        <f t="shared" si="2"/>
        <v>17940</v>
      </c>
      <c r="G26">
        <f t="shared" si="3"/>
        <v>67068</v>
      </c>
    </row>
    <row r="27" spans="1:7" x14ac:dyDescent="0.25">
      <c r="A27">
        <v>24</v>
      </c>
      <c r="B27">
        <v>963</v>
      </c>
      <c r="C27">
        <v>4245</v>
      </c>
      <c r="D27" s="15">
        <f t="shared" si="0"/>
        <v>1.7059042355317002</v>
      </c>
      <c r="E27" s="15">
        <f t="shared" si="1"/>
        <v>3.8943525008256574</v>
      </c>
      <c r="F27">
        <f t="shared" si="2"/>
        <v>23112</v>
      </c>
      <c r="G27">
        <f t="shared" si="3"/>
        <v>101880</v>
      </c>
    </row>
    <row r="28" spans="1:7" x14ac:dyDescent="0.25">
      <c r="A28">
        <v>25</v>
      </c>
      <c r="B28">
        <v>1091</v>
      </c>
      <c r="C28">
        <v>4770</v>
      </c>
      <c r="D28" s="15">
        <f t="shared" si="0"/>
        <v>1.9326495544808773</v>
      </c>
      <c r="E28" s="15">
        <f t="shared" si="1"/>
        <v>4.3759862023411982</v>
      </c>
      <c r="F28">
        <f t="shared" si="2"/>
        <v>27275</v>
      </c>
      <c r="G28">
        <f t="shared" si="3"/>
        <v>119250</v>
      </c>
    </row>
    <row r="29" spans="1:7" x14ac:dyDescent="0.25">
      <c r="A29">
        <v>26</v>
      </c>
      <c r="B29">
        <v>1195</v>
      </c>
      <c r="C29">
        <v>4889</v>
      </c>
      <c r="D29" s="15">
        <f t="shared" si="0"/>
        <v>2.1168801261270835</v>
      </c>
      <c r="E29" s="15">
        <f t="shared" si="1"/>
        <v>4.4851565080180542</v>
      </c>
      <c r="F29">
        <f t="shared" si="2"/>
        <v>31070</v>
      </c>
      <c r="G29">
        <f t="shared" si="3"/>
        <v>127114</v>
      </c>
    </row>
    <row r="30" spans="1:7" x14ac:dyDescent="0.25">
      <c r="A30">
        <v>27</v>
      </c>
      <c r="B30">
        <v>1269</v>
      </c>
      <c r="C30">
        <v>4629</v>
      </c>
      <c r="D30" s="15">
        <f t="shared" si="0"/>
        <v>2.2479672636445769</v>
      </c>
      <c r="E30" s="15">
        <f t="shared" si="1"/>
        <v>4.2466331510770248</v>
      </c>
      <c r="F30">
        <f t="shared" si="2"/>
        <v>34263</v>
      </c>
      <c r="G30">
        <f t="shared" si="3"/>
        <v>124983</v>
      </c>
    </row>
    <row r="31" spans="1:7" x14ac:dyDescent="0.25">
      <c r="A31">
        <v>28</v>
      </c>
      <c r="B31">
        <v>1394</v>
      </c>
      <c r="C31">
        <v>4449</v>
      </c>
      <c r="D31" s="15">
        <f t="shared" si="0"/>
        <v>2.4693982391808826</v>
      </c>
      <c r="E31" s="15">
        <f t="shared" si="1"/>
        <v>4.0815015962716963</v>
      </c>
      <c r="F31">
        <f t="shared" si="2"/>
        <v>39032</v>
      </c>
      <c r="G31">
        <f t="shared" si="3"/>
        <v>124572</v>
      </c>
    </row>
    <row r="32" spans="1:7" x14ac:dyDescent="0.25">
      <c r="A32">
        <v>29</v>
      </c>
      <c r="B32">
        <v>1461</v>
      </c>
      <c r="C32">
        <v>4207</v>
      </c>
      <c r="D32" s="15">
        <f t="shared" si="0"/>
        <v>2.5880852420683427</v>
      </c>
      <c r="E32" s="15">
        <f t="shared" si="1"/>
        <v>3.8594913948111995</v>
      </c>
      <c r="F32">
        <f t="shared" si="2"/>
        <v>42369</v>
      </c>
      <c r="G32">
        <f t="shared" si="3"/>
        <v>122003</v>
      </c>
    </row>
    <row r="33" spans="1:7" x14ac:dyDescent="0.25">
      <c r="A33">
        <v>30</v>
      </c>
      <c r="B33">
        <v>1458</v>
      </c>
      <c r="C33">
        <v>3772</v>
      </c>
      <c r="D33" s="15">
        <f t="shared" si="0"/>
        <v>2.5827708986554709</v>
      </c>
      <c r="E33" s="15">
        <f t="shared" si="1"/>
        <v>3.4604234706983226</v>
      </c>
      <c r="F33">
        <f t="shared" si="2"/>
        <v>43740</v>
      </c>
      <c r="G33">
        <f t="shared" si="3"/>
        <v>113160</v>
      </c>
    </row>
    <row r="34" spans="1:7" x14ac:dyDescent="0.25">
      <c r="A34">
        <v>31</v>
      </c>
      <c r="B34">
        <v>1466</v>
      </c>
      <c r="C34">
        <v>3582</v>
      </c>
      <c r="D34" s="15">
        <f t="shared" si="0"/>
        <v>2.5969424810897945</v>
      </c>
      <c r="E34" s="15">
        <f t="shared" si="1"/>
        <v>3.2861179406260321</v>
      </c>
      <c r="F34">
        <f t="shared" si="2"/>
        <v>45446</v>
      </c>
      <c r="G34">
        <f t="shared" si="3"/>
        <v>111042</v>
      </c>
    </row>
    <row r="35" spans="1:7" x14ac:dyDescent="0.25">
      <c r="A35">
        <v>32</v>
      </c>
      <c r="B35">
        <v>1490</v>
      </c>
      <c r="C35">
        <v>3343</v>
      </c>
      <c r="D35" s="15">
        <f t="shared" si="0"/>
        <v>2.6394572283927653</v>
      </c>
      <c r="E35" s="15">
        <f t="shared" si="1"/>
        <v>3.0668599317456238</v>
      </c>
      <c r="F35">
        <f t="shared" si="2"/>
        <v>47680</v>
      </c>
      <c r="G35">
        <f t="shared" si="3"/>
        <v>106976</v>
      </c>
    </row>
    <row r="36" spans="1:7" x14ac:dyDescent="0.25">
      <c r="A36">
        <v>33</v>
      </c>
      <c r="B36">
        <v>1368</v>
      </c>
      <c r="C36">
        <v>3025</v>
      </c>
      <c r="D36" s="15">
        <f t="shared" si="0"/>
        <v>2.4233405962693308</v>
      </c>
      <c r="E36" s="15">
        <f t="shared" si="1"/>
        <v>2.7751275182562107</v>
      </c>
      <c r="F36">
        <f t="shared" si="2"/>
        <v>45144</v>
      </c>
      <c r="G36">
        <f t="shared" si="3"/>
        <v>99825</v>
      </c>
    </row>
    <row r="37" spans="1:7" x14ac:dyDescent="0.25">
      <c r="A37">
        <v>34</v>
      </c>
      <c r="B37">
        <v>1346</v>
      </c>
      <c r="C37">
        <v>2764</v>
      </c>
      <c r="D37" s="15">
        <f t="shared" si="0"/>
        <v>2.3843687445749411</v>
      </c>
      <c r="E37" s="15">
        <f t="shared" si="1"/>
        <v>2.5356867637884846</v>
      </c>
      <c r="F37">
        <f t="shared" si="2"/>
        <v>45764</v>
      </c>
      <c r="G37">
        <f t="shared" si="3"/>
        <v>93976</v>
      </c>
    </row>
    <row r="38" spans="1:7" x14ac:dyDescent="0.25">
      <c r="A38">
        <v>35</v>
      </c>
      <c r="B38">
        <v>1315</v>
      </c>
      <c r="C38">
        <v>2549</v>
      </c>
      <c r="D38" s="15">
        <f t="shared" si="0"/>
        <v>2.329453862641937</v>
      </c>
      <c r="E38" s="15">
        <f t="shared" si="1"/>
        <v>2.338446295548787</v>
      </c>
      <c r="F38">
        <f t="shared" si="2"/>
        <v>46025</v>
      </c>
      <c r="G38">
        <f t="shared" si="3"/>
        <v>89215</v>
      </c>
    </row>
    <row r="39" spans="1:7" x14ac:dyDescent="0.25">
      <c r="A39">
        <v>36</v>
      </c>
      <c r="B39">
        <v>1168</v>
      </c>
      <c r="C39">
        <v>2320</v>
      </c>
      <c r="D39" s="15">
        <f t="shared" si="0"/>
        <v>2.0690510354112415</v>
      </c>
      <c r="E39" s="15">
        <f t="shared" si="1"/>
        <v>2.1283622619353419</v>
      </c>
      <c r="F39">
        <f t="shared" si="2"/>
        <v>42048</v>
      </c>
      <c r="G39">
        <f t="shared" si="3"/>
        <v>83520</v>
      </c>
    </row>
    <row r="40" spans="1:7" x14ac:dyDescent="0.25">
      <c r="A40">
        <v>37</v>
      </c>
      <c r="B40">
        <v>1186</v>
      </c>
      <c r="C40">
        <v>2156</v>
      </c>
      <c r="D40" s="15">
        <f t="shared" si="0"/>
        <v>2.1009370958884697</v>
      </c>
      <c r="E40" s="15">
        <f t="shared" si="1"/>
        <v>1.9779090675571538</v>
      </c>
      <c r="F40">
        <f t="shared" si="2"/>
        <v>43882</v>
      </c>
      <c r="G40">
        <f t="shared" si="3"/>
        <v>79772</v>
      </c>
    </row>
    <row r="41" spans="1:7" x14ac:dyDescent="0.25">
      <c r="A41">
        <v>38</v>
      </c>
      <c r="B41">
        <v>1080</v>
      </c>
      <c r="C41">
        <v>1865</v>
      </c>
      <c r="D41" s="15">
        <f t="shared" si="0"/>
        <v>1.9131636286336824</v>
      </c>
      <c r="E41" s="15">
        <f t="shared" si="1"/>
        <v>1.7109463872885398</v>
      </c>
      <c r="F41">
        <f t="shared" si="2"/>
        <v>41040</v>
      </c>
      <c r="G41">
        <f t="shared" si="3"/>
        <v>70870</v>
      </c>
    </row>
    <row r="42" spans="1:7" x14ac:dyDescent="0.25">
      <c r="A42">
        <v>39</v>
      </c>
      <c r="B42">
        <v>970</v>
      </c>
      <c r="C42">
        <v>1707</v>
      </c>
      <c r="D42" s="15">
        <f t="shared" si="0"/>
        <v>1.7183043701617333</v>
      </c>
      <c r="E42" s="15">
        <f t="shared" si="1"/>
        <v>1.5659975780705295</v>
      </c>
      <c r="F42">
        <f t="shared" si="2"/>
        <v>37830</v>
      </c>
      <c r="G42">
        <f t="shared" si="3"/>
        <v>66573</v>
      </c>
    </row>
    <row r="43" spans="1:7" x14ac:dyDescent="0.25">
      <c r="A43">
        <v>40</v>
      </c>
      <c r="B43">
        <v>915</v>
      </c>
      <c r="C43">
        <v>1641</v>
      </c>
      <c r="D43" s="15">
        <f t="shared" si="0"/>
        <v>1.6208747409257585</v>
      </c>
      <c r="E43" s="15">
        <f t="shared" si="1"/>
        <v>1.5054493413085759</v>
      </c>
      <c r="F43">
        <f t="shared" si="2"/>
        <v>36600</v>
      </c>
      <c r="G43">
        <f t="shared" si="3"/>
        <v>65640</v>
      </c>
    </row>
    <row r="44" spans="1:7" x14ac:dyDescent="0.25">
      <c r="A44">
        <v>41</v>
      </c>
      <c r="B44">
        <v>812</v>
      </c>
      <c r="C44">
        <v>1531</v>
      </c>
      <c r="D44" s="15">
        <f t="shared" si="0"/>
        <v>1.4384156170838427</v>
      </c>
      <c r="E44" s="15">
        <f t="shared" si="1"/>
        <v>1.4045356133719864</v>
      </c>
      <c r="F44">
        <f t="shared" si="2"/>
        <v>33292</v>
      </c>
      <c r="G44">
        <f t="shared" si="3"/>
        <v>62771</v>
      </c>
    </row>
    <row r="45" spans="1:7" x14ac:dyDescent="0.25">
      <c r="A45">
        <v>42</v>
      </c>
      <c r="B45">
        <v>794</v>
      </c>
      <c r="C45">
        <v>1447</v>
      </c>
      <c r="D45" s="15">
        <f t="shared" si="0"/>
        <v>1.4065295566066145</v>
      </c>
      <c r="E45" s="15">
        <f t="shared" si="1"/>
        <v>1.3274742211294999</v>
      </c>
      <c r="F45">
        <f t="shared" si="2"/>
        <v>33348</v>
      </c>
      <c r="G45">
        <f t="shared" si="3"/>
        <v>60774</v>
      </c>
    </row>
    <row r="46" spans="1:7" x14ac:dyDescent="0.25">
      <c r="A46">
        <v>43</v>
      </c>
      <c r="B46">
        <v>794</v>
      </c>
      <c r="C46">
        <v>1427</v>
      </c>
      <c r="D46" s="15">
        <f t="shared" si="0"/>
        <v>1.4065295566066145</v>
      </c>
      <c r="E46" s="15">
        <f t="shared" si="1"/>
        <v>1.3091262705955744</v>
      </c>
      <c r="F46">
        <f t="shared" si="2"/>
        <v>34142</v>
      </c>
      <c r="G46">
        <f t="shared" si="3"/>
        <v>61361</v>
      </c>
    </row>
    <row r="47" spans="1:7" x14ac:dyDescent="0.25">
      <c r="A47">
        <v>44</v>
      </c>
      <c r="B47">
        <v>735</v>
      </c>
      <c r="C47">
        <v>1271</v>
      </c>
      <c r="D47" s="15">
        <f t="shared" si="0"/>
        <v>1.3020141361534783</v>
      </c>
      <c r="E47" s="15">
        <f t="shared" si="1"/>
        <v>1.1660122564309567</v>
      </c>
      <c r="F47">
        <f t="shared" si="2"/>
        <v>32340</v>
      </c>
      <c r="G47">
        <f t="shared" si="3"/>
        <v>55924</v>
      </c>
    </row>
    <row r="48" spans="1:7" x14ac:dyDescent="0.25">
      <c r="A48">
        <v>45</v>
      </c>
      <c r="B48">
        <v>683</v>
      </c>
      <c r="C48">
        <v>1235</v>
      </c>
      <c r="D48" s="15">
        <f t="shared" si="0"/>
        <v>1.2098988503303751</v>
      </c>
      <c r="E48" s="15">
        <f t="shared" si="1"/>
        <v>1.132985945469891</v>
      </c>
      <c r="F48">
        <f t="shared" si="2"/>
        <v>30735</v>
      </c>
      <c r="G48">
        <f t="shared" si="3"/>
        <v>55575</v>
      </c>
    </row>
    <row r="49" spans="1:7" x14ac:dyDescent="0.25">
      <c r="A49">
        <v>46</v>
      </c>
      <c r="B49">
        <v>675</v>
      </c>
      <c r="C49">
        <v>1173</v>
      </c>
      <c r="D49" s="15">
        <f t="shared" si="0"/>
        <v>1.1957272678960513</v>
      </c>
      <c r="E49" s="15">
        <f t="shared" si="1"/>
        <v>1.0761072988147224</v>
      </c>
      <c r="F49">
        <f t="shared" si="2"/>
        <v>31050</v>
      </c>
      <c r="G49">
        <f t="shared" si="3"/>
        <v>53958</v>
      </c>
    </row>
    <row r="50" spans="1:7" x14ac:dyDescent="0.25">
      <c r="A50">
        <v>47</v>
      </c>
      <c r="B50">
        <v>604</v>
      </c>
      <c r="C50">
        <v>1108</v>
      </c>
      <c r="D50" s="15">
        <f t="shared" si="0"/>
        <v>1.0699544737914297</v>
      </c>
      <c r="E50" s="15">
        <f t="shared" si="1"/>
        <v>1.0164764595794649</v>
      </c>
      <c r="F50">
        <f t="shared" si="2"/>
        <v>28388</v>
      </c>
      <c r="G50">
        <f t="shared" si="3"/>
        <v>52076</v>
      </c>
    </row>
    <row r="51" spans="1:7" x14ac:dyDescent="0.25">
      <c r="A51">
        <v>48</v>
      </c>
      <c r="B51">
        <v>658</v>
      </c>
      <c r="C51">
        <v>1146</v>
      </c>
      <c r="D51" s="15">
        <f t="shared" si="0"/>
        <v>1.1656126552231139</v>
      </c>
      <c r="E51" s="15">
        <f t="shared" si="1"/>
        <v>1.0513375655939232</v>
      </c>
      <c r="F51">
        <f t="shared" si="2"/>
        <v>31584</v>
      </c>
      <c r="G51">
        <f t="shared" si="3"/>
        <v>55008</v>
      </c>
    </row>
    <row r="52" spans="1:7" x14ac:dyDescent="0.25">
      <c r="A52">
        <v>49</v>
      </c>
      <c r="B52">
        <v>719</v>
      </c>
      <c r="C52">
        <v>1079</v>
      </c>
      <c r="D52" s="15">
        <f t="shared" si="0"/>
        <v>1.2736709712848311</v>
      </c>
      <c r="E52" s="15">
        <f t="shared" si="1"/>
        <v>0.98987193130527318</v>
      </c>
      <c r="F52">
        <f t="shared" si="2"/>
        <v>35231</v>
      </c>
      <c r="G52">
        <f t="shared" si="3"/>
        <v>52871</v>
      </c>
    </row>
    <row r="53" spans="1:7" x14ac:dyDescent="0.25">
      <c r="A53">
        <v>50</v>
      </c>
      <c r="B53">
        <v>628</v>
      </c>
      <c r="C53">
        <v>1029</v>
      </c>
      <c r="D53" s="15">
        <f t="shared" si="0"/>
        <v>1.1124692210944005</v>
      </c>
      <c r="E53" s="15">
        <f t="shared" si="1"/>
        <v>0.94400205497045986</v>
      </c>
      <c r="F53">
        <f t="shared" si="2"/>
        <v>31400</v>
      </c>
      <c r="G53">
        <f t="shared" si="3"/>
        <v>51450</v>
      </c>
    </row>
    <row r="54" spans="1:7" x14ac:dyDescent="0.25">
      <c r="A54">
        <v>51</v>
      </c>
      <c r="B54">
        <v>612</v>
      </c>
      <c r="C54">
        <v>1024</v>
      </c>
      <c r="D54" s="15">
        <f t="shared" si="0"/>
        <v>1.0841260562257533</v>
      </c>
      <c r="E54" s="15">
        <f t="shared" si="1"/>
        <v>0.93941506733697844</v>
      </c>
      <c r="F54">
        <f t="shared" si="2"/>
        <v>31212</v>
      </c>
      <c r="G54">
        <f t="shared" si="3"/>
        <v>52224</v>
      </c>
    </row>
    <row r="55" spans="1:7" x14ac:dyDescent="0.25">
      <c r="A55">
        <v>52</v>
      </c>
      <c r="B55">
        <v>687</v>
      </c>
      <c r="C55">
        <v>987</v>
      </c>
      <c r="D55" s="15">
        <f t="shared" si="0"/>
        <v>1.2169846415475367</v>
      </c>
      <c r="E55" s="15">
        <f t="shared" si="1"/>
        <v>0.90547135884921659</v>
      </c>
      <c r="F55">
        <f t="shared" si="2"/>
        <v>35724</v>
      </c>
      <c r="G55">
        <f t="shared" si="3"/>
        <v>51324</v>
      </c>
    </row>
    <row r="56" spans="1:7" x14ac:dyDescent="0.25">
      <c r="A56">
        <v>53</v>
      </c>
      <c r="B56">
        <v>659</v>
      </c>
      <c r="C56">
        <v>955</v>
      </c>
      <c r="D56" s="15">
        <f t="shared" si="0"/>
        <v>1.1673841030274044</v>
      </c>
      <c r="E56" s="15">
        <f t="shared" si="1"/>
        <v>0.87611463799493594</v>
      </c>
      <c r="F56">
        <f t="shared" si="2"/>
        <v>34927</v>
      </c>
      <c r="G56">
        <f t="shared" si="3"/>
        <v>50615</v>
      </c>
    </row>
    <row r="57" spans="1:7" x14ac:dyDescent="0.25">
      <c r="A57">
        <v>54</v>
      </c>
      <c r="B57">
        <v>598</v>
      </c>
      <c r="C57">
        <v>900</v>
      </c>
      <c r="D57" s="15">
        <f t="shared" si="0"/>
        <v>1.0593257869656871</v>
      </c>
      <c r="E57" s="15">
        <f t="shared" si="1"/>
        <v>0.8256577740266412</v>
      </c>
      <c r="F57">
        <f t="shared" si="2"/>
        <v>32292</v>
      </c>
      <c r="G57">
        <f t="shared" si="3"/>
        <v>48600</v>
      </c>
    </row>
    <row r="58" spans="1:7" x14ac:dyDescent="0.25">
      <c r="A58">
        <v>55</v>
      </c>
      <c r="B58">
        <v>564</v>
      </c>
      <c r="C58">
        <v>873</v>
      </c>
      <c r="D58" s="15">
        <f t="shared" si="0"/>
        <v>0.99909656161981197</v>
      </c>
      <c r="E58" s="15">
        <f t="shared" si="1"/>
        <v>0.80088804080584197</v>
      </c>
      <c r="F58">
        <f t="shared" si="2"/>
        <v>31020</v>
      </c>
      <c r="G58">
        <f t="shared" si="3"/>
        <v>48015</v>
      </c>
    </row>
    <row r="59" spans="1:7" x14ac:dyDescent="0.25">
      <c r="A59">
        <v>56</v>
      </c>
      <c r="B59">
        <v>581</v>
      </c>
      <c r="C59">
        <v>812</v>
      </c>
      <c r="D59" s="15">
        <f t="shared" si="0"/>
        <v>1.0292111742927494</v>
      </c>
      <c r="E59" s="15">
        <f t="shared" si="1"/>
        <v>0.74492679167736964</v>
      </c>
      <c r="F59">
        <f t="shared" si="2"/>
        <v>32536</v>
      </c>
      <c r="G59">
        <f t="shared" si="3"/>
        <v>45472</v>
      </c>
    </row>
    <row r="60" spans="1:7" x14ac:dyDescent="0.25">
      <c r="A60">
        <v>57</v>
      </c>
      <c r="B60">
        <v>541</v>
      </c>
      <c r="C60">
        <v>808</v>
      </c>
      <c r="D60" s="15">
        <f t="shared" si="0"/>
        <v>0.95835326212113159</v>
      </c>
      <c r="E60" s="15">
        <f t="shared" si="1"/>
        <v>0.7412572015705845</v>
      </c>
      <c r="F60">
        <f t="shared" si="2"/>
        <v>30837</v>
      </c>
      <c r="G60">
        <f t="shared" si="3"/>
        <v>46056</v>
      </c>
    </row>
    <row r="61" spans="1:7" x14ac:dyDescent="0.25">
      <c r="A61">
        <v>58</v>
      </c>
      <c r="B61">
        <v>536</v>
      </c>
      <c r="C61">
        <v>721</v>
      </c>
      <c r="D61" s="15">
        <f t="shared" si="0"/>
        <v>0.94949602309967929</v>
      </c>
      <c r="E61" s="15">
        <f t="shared" si="1"/>
        <v>0.66144361674800922</v>
      </c>
      <c r="F61">
        <f t="shared" si="2"/>
        <v>31088</v>
      </c>
      <c r="G61">
        <f t="shared" si="3"/>
        <v>41818</v>
      </c>
    </row>
    <row r="62" spans="1:7" x14ac:dyDescent="0.25">
      <c r="A62">
        <v>59</v>
      </c>
      <c r="B62">
        <v>576</v>
      </c>
      <c r="C62">
        <v>755</v>
      </c>
      <c r="D62" s="15">
        <f t="shared" si="0"/>
        <v>1.0203539352712974</v>
      </c>
      <c r="E62" s="15">
        <f t="shared" si="1"/>
        <v>0.69263513265568244</v>
      </c>
      <c r="F62">
        <f t="shared" si="2"/>
        <v>33984</v>
      </c>
      <c r="G62">
        <f t="shared" si="3"/>
        <v>44545</v>
      </c>
    </row>
    <row r="63" spans="1:7" x14ac:dyDescent="0.25">
      <c r="A63">
        <v>60</v>
      </c>
      <c r="B63">
        <v>596</v>
      </c>
      <c r="C63">
        <v>677</v>
      </c>
      <c r="D63" s="15">
        <f t="shared" si="0"/>
        <v>1.0557828913571061</v>
      </c>
      <c r="E63" s="15">
        <f t="shared" si="1"/>
        <v>0.6210781255733735</v>
      </c>
      <c r="F63">
        <f t="shared" si="2"/>
        <v>35760</v>
      </c>
      <c r="G63">
        <f t="shared" si="3"/>
        <v>40620</v>
      </c>
    </row>
    <row r="64" spans="1:7" x14ac:dyDescent="0.25">
      <c r="A64">
        <v>61</v>
      </c>
      <c r="B64">
        <v>537</v>
      </c>
      <c r="C64">
        <v>606</v>
      </c>
      <c r="D64" s="15">
        <f t="shared" si="0"/>
        <v>0.9512674709039699</v>
      </c>
      <c r="E64" s="15">
        <f t="shared" si="1"/>
        <v>0.55594290117793843</v>
      </c>
      <c r="F64">
        <f t="shared" si="2"/>
        <v>32757</v>
      </c>
      <c r="G64">
        <f t="shared" si="3"/>
        <v>36966</v>
      </c>
    </row>
    <row r="65" spans="1:7" x14ac:dyDescent="0.25">
      <c r="A65">
        <v>62</v>
      </c>
      <c r="B65">
        <v>547</v>
      </c>
      <c r="C65">
        <v>598</v>
      </c>
      <c r="D65" s="15">
        <f t="shared" si="0"/>
        <v>0.96898194894687417</v>
      </c>
      <c r="E65" s="15">
        <f t="shared" si="1"/>
        <v>0.54860372096436827</v>
      </c>
      <c r="F65">
        <f t="shared" si="2"/>
        <v>33914</v>
      </c>
      <c r="G65">
        <f t="shared" si="3"/>
        <v>37076</v>
      </c>
    </row>
    <row r="66" spans="1:7" x14ac:dyDescent="0.25">
      <c r="A66">
        <v>63</v>
      </c>
      <c r="B66">
        <v>556</v>
      </c>
      <c r="C66">
        <v>587</v>
      </c>
      <c r="D66" s="15">
        <f t="shared" si="0"/>
        <v>0.98492497918548827</v>
      </c>
      <c r="E66" s="15">
        <f t="shared" si="1"/>
        <v>0.53851234817070925</v>
      </c>
      <c r="F66">
        <f t="shared" si="2"/>
        <v>35028</v>
      </c>
      <c r="G66">
        <f t="shared" si="3"/>
        <v>36981</v>
      </c>
    </row>
    <row r="67" spans="1:7" x14ac:dyDescent="0.25">
      <c r="A67">
        <v>64</v>
      </c>
      <c r="B67">
        <v>594</v>
      </c>
      <c r="C67">
        <v>534</v>
      </c>
      <c r="D67" s="15">
        <f t="shared" si="0"/>
        <v>1.0522399957485253</v>
      </c>
      <c r="E67" s="15">
        <f t="shared" si="1"/>
        <v>0.48989027925580714</v>
      </c>
      <c r="F67">
        <f t="shared" si="2"/>
        <v>38016</v>
      </c>
      <c r="G67">
        <f t="shared" si="3"/>
        <v>34176</v>
      </c>
    </row>
    <row r="68" spans="1:7" x14ac:dyDescent="0.25">
      <c r="A68">
        <v>65</v>
      </c>
      <c r="B68">
        <v>588</v>
      </c>
      <c r="C68">
        <v>542</v>
      </c>
      <c r="D68" s="15">
        <f t="shared" ref="D68:D103" si="4">+B68/$B$103*100</f>
        <v>1.0416113089227825</v>
      </c>
      <c r="E68" s="15">
        <f t="shared" ref="E68:E103" si="5">+C68/$C$103*100</f>
        <v>0.4972294594693773</v>
      </c>
      <c r="F68">
        <f t="shared" ref="F68:F102" si="6">+B68*A68</f>
        <v>38220</v>
      </c>
      <c r="G68">
        <f t="shared" ref="G68:G102" si="7">+C68*A68</f>
        <v>35230</v>
      </c>
    </row>
    <row r="69" spans="1:7" x14ac:dyDescent="0.25">
      <c r="A69">
        <v>66</v>
      </c>
      <c r="B69">
        <v>538</v>
      </c>
      <c r="C69">
        <v>523</v>
      </c>
      <c r="D69" s="15">
        <f t="shared" si="4"/>
        <v>0.9530389187082603</v>
      </c>
      <c r="E69" s="15">
        <f t="shared" si="5"/>
        <v>0.47979890646214818</v>
      </c>
      <c r="F69">
        <f t="shared" si="6"/>
        <v>35508</v>
      </c>
      <c r="G69">
        <f t="shared" si="7"/>
        <v>34518</v>
      </c>
    </row>
    <row r="70" spans="1:7" x14ac:dyDescent="0.25">
      <c r="A70">
        <v>67</v>
      </c>
      <c r="B70">
        <v>497</v>
      </c>
      <c r="C70">
        <v>599</v>
      </c>
      <c r="D70" s="15">
        <f t="shared" si="4"/>
        <v>0.88040955873235194</v>
      </c>
      <c r="E70" s="15">
        <f t="shared" si="5"/>
        <v>0.54952111849106455</v>
      </c>
      <c r="F70">
        <f t="shared" si="6"/>
        <v>33299</v>
      </c>
      <c r="G70">
        <f t="shared" si="7"/>
        <v>40133</v>
      </c>
    </row>
    <row r="71" spans="1:7" x14ac:dyDescent="0.25">
      <c r="A71">
        <v>68</v>
      </c>
      <c r="B71">
        <v>402</v>
      </c>
      <c r="C71">
        <v>489</v>
      </c>
      <c r="D71" s="15">
        <f t="shared" si="4"/>
        <v>0.71212201732475955</v>
      </c>
      <c r="E71" s="15">
        <f t="shared" si="5"/>
        <v>0.44860739055447507</v>
      </c>
      <c r="F71">
        <f t="shared" si="6"/>
        <v>27336</v>
      </c>
      <c r="G71">
        <f t="shared" si="7"/>
        <v>33252</v>
      </c>
    </row>
    <row r="72" spans="1:7" x14ac:dyDescent="0.25">
      <c r="A72">
        <v>69</v>
      </c>
      <c r="B72">
        <v>336</v>
      </c>
      <c r="C72">
        <v>424</v>
      </c>
      <c r="D72" s="15">
        <f t="shared" si="4"/>
        <v>0.59520646224159013</v>
      </c>
      <c r="E72" s="15">
        <f t="shared" si="5"/>
        <v>0.38897655131921766</v>
      </c>
      <c r="F72">
        <f t="shared" si="6"/>
        <v>23184</v>
      </c>
      <c r="G72">
        <f t="shared" si="7"/>
        <v>29256</v>
      </c>
    </row>
    <row r="73" spans="1:7" x14ac:dyDescent="0.25">
      <c r="A73">
        <v>70</v>
      </c>
      <c r="B73">
        <v>332</v>
      </c>
      <c r="C73">
        <v>380</v>
      </c>
      <c r="D73" s="15">
        <f t="shared" si="4"/>
        <v>0.58812067102442822</v>
      </c>
      <c r="E73" s="15">
        <f t="shared" si="5"/>
        <v>0.34861106014458187</v>
      </c>
      <c r="F73">
        <f t="shared" si="6"/>
        <v>23240</v>
      </c>
      <c r="G73">
        <f t="shared" si="7"/>
        <v>26600</v>
      </c>
    </row>
    <row r="74" spans="1:7" x14ac:dyDescent="0.25">
      <c r="A74">
        <v>71</v>
      </c>
      <c r="B74">
        <v>312</v>
      </c>
      <c r="C74">
        <v>355</v>
      </c>
      <c r="D74" s="15">
        <f t="shared" si="4"/>
        <v>0.55269171493861935</v>
      </c>
      <c r="E74" s="15">
        <f t="shared" si="5"/>
        <v>0.32567612197717516</v>
      </c>
      <c r="F74">
        <f t="shared" si="6"/>
        <v>22152</v>
      </c>
      <c r="G74">
        <f t="shared" si="7"/>
        <v>25205</v>
      </c>
    </row>
    <row r="75" spans="1:7" x14ac:dyDescent="0.25">
      <c r="A75">
        <v>72</v>
      </c>
      <c r="B75">
        <v>277</v>
      </c>
      <c r="C75">
        <v>290</v>
      </c>
      <c r="D75" s="15">
        <f t="shared" si="4"/>
        <v>0.49069104178845374</v>
      </c>
      <c r="E75" s="15">
        <f t="shared" si="5"/>
        <v>0.26604528274191774</v>
      </c>
      <c r="F75">
        <f t="shared" si="6"/>
        <v>19944</v>
      </c>
      <c r="G75">
        <f t="shared" si="7"/>
        <v>20880</v>
      </c>
    </row>
    <row r="76" spans="1:7" x14ac:dyDescent="0.25">
      <c r="A76">
        <v>73</v>
      </c>
      <c r="B76">
        <v>266</v>
      </c>
      <c r="C76">
        <v>238</v>
      </c>
      <c r="D76" s="15">
        <f t="shared" si="4"/>
        <v>0.4712051159412588</v>
      </c>
      <c r="E76" s="15">
        <f t="shared" si="5"/>
        <v>0.21834061135371177</v>
      </c>
      <c r="F76">
        <f t="shared" si="6"/>
        <v>19418</v>
      </c>
      <c r="G76">
        <f t="shared" si="7"/>
        <v>17374</v>
      </c>
    </row>
    <row r="77" spans="1:7" x14ac:dyDescent="0.25">
      <c r="A77">
        <v>74</v>
      </c>
      <c r="B77">
        <v>224</v>
      </c>
      <c r="C77">
        <v>236</v>
      </c>
      <c r="D77" s="15">
        <f t="shared" si="4"/>
        <v>0.39680430816106005</v>
      </c>
      <c r="E77" s="15">
        <f t="shared" si="5"/>
        <v>0.21650581630031926</v>
      </c>
      <c r="F77">
        <f t="shared" si="6"/>
        <v>16576</v>
      </c>
      <c r="G77">
        <f t="shared" si="7"/>
        <v>17464</v>
      </c>
    </row>
    <row r="78" spans="1:7" x14ac:dyDescent="0.25">
      <c r="A78">
        <v>75</v>
      </c>
      <c r="B78">
        <v>237</v>
      </c>
      <c r="C78">
        <v>238</v>
      </c>
      <c r="D78" s="15">
        <f t="shared" si="4"/>
        <v>0.41983312961683583</v>
      </c>
      <c r="E78" s="15">
        <f t="shared" si="5"/>
        <v>0.21834061135371177</v>
      </c>
      <c r="F78">
        <f t="shared" si="6"/>
        <v>17775</v>
      </c>
      <c r="G78">
        <f t="shared" si="7"/>
        <v>17850</v>
      </c>
    </row>
    <row r="79" spans="1:7" x14ac:dyDescent="0.25">
      <c r="A79">
        <v>76</v>
      </c>
      <c r="B79">
        <v>207</v>
      </c>
      <c r="C79">
        <v>221</v>
      </c>
      <c r="D79" s="15">
        <f t="shared" si="4"/>
        <v>0.36668969548812241</v>
      </c>
      <c r="E79" s="15">
        <f t="shared" si="5"/>
        <v>0.20274485339987522</v>
      </c>
      <c r="F79">
        <f t="shared" si="6"/>
        <v>15732</v>
      </c>
      <c r="G79">
        <f t="shared" si="7"/>
        <v>16796</v>
      </c>
    </row>
    <row r="80" spans="1:7" x14ac:dyDescent="0.25">
      <c r="A80">
        <v>77</v>
      </c>
      <c r="B80">
        <v>212</v>
      </c>
      <c r="C80">
        <v>205</v>
      </c>
      <c r="D80" s="15">
        <f t="shared" si="4"/>
        <v>0.37554693450957466</v>
      </c>
      <c r="E80" s="15">
        <f t="shared" si="5"/>
        <v>0.18806649297273492</v>
      </c>
      <c r="F80">
        <f t="shared" si="6"/>
        <v>16324</v>
      </c>
      <c r="G80">
        <f t="shared" si="7"/>
        <v>15785</v>
      </c>
    </row>
    <row r="81" spans="1:7" x14ac:dyDescent="0.25">
      <c r="A81">
        <v>78</v>
      </c>
      <c r="B81">
        <v>218</v>
      </c>
      <c r="C81">
        <v>166</v>
      </c>
      <c r="D81" s="15">
        <f t="shared" si="4"/>
        <v>0.38617562133531735</v>
      </c>
      <c r="E81" s="15">
        <f t="shared" si="5"/>
        <v>0.15228798943158051</v>
      </c>
      <c r="F81">
        <f t="shared" si="6"/>
        <v>17004</v>
      </c>
      <c r="G81">
        <f t="shared" si="7"/>
        <v>12948</v>
      </c>
    </row>
    <row r="82" spans="1:7" x14ac:dyDescent="0.25">
      <c r="A82">
        <v>79</v>
      </c>
      <c r="B82">
        <v>160</v>
      </c>
      <c r="C82">
        <v>159</v>
      </c>
      <c r="D82" s="15">
        <f t="shared" si="4"/>
        <v>0.28343164868647147</v>
      </c>
      <c r="E82" s="15">
        <f t="shared" si="5"/>
        <v>0.14586620674470663</v>
      </c>
      <c r="F82">
        <f t="shared" si="6"/>
        <v>12640</v>
      </c>
      <c r="G82">
        <f t="shared" si="7"/>
        <v>12561</v>
      </c>
    </row>
    <row r="83" spans="1:7" x14ac:dyDescent="0.25">
      <c r="A83">
        <v>80</v>
      </c>
      <c r="B83">
        <v>117</v>
      </c>
      <c r="C83">
        <v>139</v>
      </c>
      <c r="D83" s="15">
        <f t="shared" si="4"/>
        <v>0.20725939310198227</v>
      </c>
      <c r="E83" s="15">
        <f t="shared" si="5"/>
        <v>0.12751825621078125</v>
      </c>
      <c r="F83">
        <f t="shared" si="6"/>
        <v>9360</v>
      </c>
      <c r="G83">
        <f t="shared" si="7"/>
        <v>11120</v>
      </c>
    </row>
    <row r="84" spans="1:7" x14ac:dyDescent="0.25">
      <c r="A84">
        <v>81</v>
      </c>
      <c r="B84">
        <v>114</v>
      </c>
      <c r="C84">
        <v>124</v>
      </c>
      <c r="D84" s="15">
        <f t="shared" si="4"/>
        <v>0.20194504968911092</v>
      </c>
      <c r="E84" s="15">
        <f t="shared" si="5"/>
        <v>0.11375729331033725</v>
      </c>
      <c r="F84">
        <f t="shared" si="6"/>
        <v>9234</v>
      </c>
      <c r="G84">
        <f t="shared" si="7"/>
        <v>10044</v>
      </c>
    </row>
    <row r="85" spans="1:7" x14ac:dyDescent="0.25">
      <c r="A85">
        <v>82</v>
      </c>
      <c r="B85">
        <v>127</v>
      </c>
      <c r="C85">
        <v>123</v>
      </c>
      <c r="D85" s="15">
        <f t="shared" si="4"/>
        <v>0.22497387114488671</v>
      </c>
      <c r="E85" s="15">
        <f t="shared" si="5"/>
        <v>0.11283989578364097</v>
      </c>
      <c r="F85">
        <f t="shared" si="6"/>
        <v>10414</v>
      </c>
      <c r="G85">
        <f t="shared" si="7"/>
        <v>10086</v>
      </c>
    </row>
    <row r="86" spans="1:7" x14ac:dyDescent="0.25">
      <c r="A86">
        <v>83</v>
      </c>
      <c r="B86">
        <v>119</v>
      </c>
      <c r="C86">
        <v>99</v>
      </c>
      <c r="D86" s="15">
        <f t="shared" si="4"/>
        <v>0.21080228871056314</v>
      </c>
      <c r="E86" s="15">
        <f t="shared" si="5"/>
        <v>9.0822355142930536E-2</v>
      </c>
      <c r="F86">
        <f t="shared" si="6"/>
        <v>9877</v>
      </c>
      <c r="G86">
        <f t="shared" si="7"/>
        <v>8217</v>
      </c>
    </row>
    <row r="87" spans="1:7" x14ac:dyDescent="0.25">
      <c r="A87">
        <v>84</v>
      </c>
      <c r="B87">
        <v>97</v>
      </c>
      <c r="C87">
        <v>93</v>
      </c>
      <c r="D87" s="15">
        <f t="shared" si="4"/>
        <v>0.17183043701617332</v>
      </c>
      <c r="E87" s="15">
        <f t="shared" si="5"/>
        <v>8.5317969982752928E-2</v>
      </c>
      <c r="F87">
        <f t="shared" si="6"/>
        <v>8148</v>
      </c>
      <c r="G87">
        <f t="shared" si="7"/>
        <v>7812</v>
      </c>
    </row>
    <row r="88" spans="1:7" x14ac:dyDescent="0.25">
      <c r="A88">
        <v>85</v>
      </c>
      <c r="B88">
        <v>108</v>
      </c>
      <c r="C88">
        <v>86</v>
      </c>
      <c r="D88" s="15">
        <f t="shared" si="4"/>
        <v>0.19131636286336823</v>
      </c>
      <c r="E88" s="15">
        <f t="shared" si="5"/>
        <v>7.889618729587905E-2</v>
      </c>
      <c r="F88">
        <f t="shared" si="6"/>
        <v>9180</v>
      </c>
      <c r="G88">
        <f t="shared" si="7"/>
        <v>7310</v>
      </c>
    </row>
    <row r="89" spans="1:7" x14ac:dyDescent="0.25">
      <c r="A89">
        <v>86</v>
      </c>
      <c r="B89">
        <v>82</v>
      </c>
      <c r="C89">
        <v>72</v>
      </c>
      <c r="D89" s="15">
        <f t="shared" si="4"/>
        <v>0.14525871995181663</v>
      </c>
      <c r="E89" s="15">
        <f t="shared" si="5"/>
        <v>6.6052621922131308E-2</v>
      </c>
      <c r="F89">
        <f t="shared" si="6"/>
        <v>7052</v>
      </c>
      <c r="G89">
        <f t="shared" si="7"/>
        <v>6192</v>
      </c>
    </row>
    <row r="90" spans="1:7" x14ac:dyDescent="0.25">
      <c r="A90">
        <v>87</v>
      </c>
      <c r="B90">
        <v>70</v>
      </c>
      <c r="C90">
        <v>68</v>
      </c>
      <c r="D90" s="15">
        <f t="shared" si="4"/>
        <v>0.12400134630033127</v>
      </c>
      <c r="E90" s="15">
        <f t="shared" si="5"/>
        <v>6.2383031815346227E-2</v>
      </c>
      <c r="F90">
        <f t="shared" si="6"/>
        <v>6090</v>
      </c>
      <c r="G90">
        <f t="shared" si="7"/>
        <v>5916</v>
      </c>
    </row>
    <row r="91" spans="1:7" x14ac:dyDescent="0.25">
      <c r="A91">
        <v>88</v>
      </c>
      <c r="B91">
        <v>53</v>
      </c>
      <c r="C91">
        <v>50</v>
      </c>
      <c r="D91" s="15">
        <f t="shared" si="4"/>
        <v>9.3886733627393665E-2</v>
      </c>
      <c r="E91" s="15">
        <f t="shared" si="5"/>
        <v>4.5869876334813403E-2</v>
      </c>
      <c r="F91">
        <f t="shared" si="6"/>
        <v>4664</v>
      </c>
      <c r="G91">
        <f t="shared" si="7"/>
        <v>4400</v>
      </c>
    </row>
    <row r="92" spans="1:7" x14ac:dyDescent="0.25">
      <c r="A92">
        <v>89</v>
      </c>
      <c r="B92">
        <v>42</v>
      </c>
      <c r="C92">
        <v>67</v>
      </c>
      <c r="D92" s="15">
        <f t="shared" si="4"/>
        <v>7.4400807780198766E-2</v>
      </c>
      <c r="E92" s="15">
        <f t="shared" si="5"/>
        <v>6.1465634288649956E-2</v>
      </c>
      <c r="F92">
        <f t="shared" si="6"/>
        <v>3738</v>
      </c>
      <c r="G92">
        <f t="shared" si="7"/>
        <v>5963</v>
      </c>
    </row>
    <row r="93" spans="1:7" x14ac:dyDescent="0.25">
      <c r="A93">
        <v>90</v>
      </c>
      <c r="B93">
        <v>28</v>
      </c>
      <c r="C93">
        <v>42</v>
      </c>
      <c r="D93" s="15">
        <f t="shared" si="4"/>
        <v>4.9600538520132506E-2</v>
      </c>
      <c r="E93" s="15">
        <f t="shared" si="5"/>
        <v>3.8530696121243262E-2</v>
      </c>
      <c r="F93">
        <f t="shared" si="6"/>
        <v>2520</v>
      </c>
      <c r="G93">
        <f t="shared" si="7"/>
        <v>3780</v>
      </c>
    </row>
    <row r="94" spans="1:7" x14ac:dyDescent="0.25">
      <c r="A94">
        <v>91</v>
      </c>
      <c r="B94">
        <v>30</v>
      </c>
      <c r="C94">
        <v>43</v>
      </c>
      <c r="D94" s="15">
        <f t="shared" si="4"/>
        <v>5.3143434128713397E-2</v>
      </c>
      <c r="E94" s="15">
        <f t="shared" si="5"/>
        <v>3.9448093647939525E-2</v>
      </c>
      <c r="F94">
        <f t="shared" si="6"/>
        <v>2730</v>
      </c>
      <c r="G94">
        <f t="shared" si="7"/>
        <v>3913</v>
      </c>
    </row>
    <row r="95" spans="1:7" x14ac:dyDescent="0.25">
      <c r="A95">
        <v>92</v>
      </c>
      <c r="B95">
        <v>24</v>
      </c>
      <c r="C95">
        <v>29</v>
      </c>
      <c r="D95" s="15">
        <f t="shared" si="4"/>
        <v>4.2514747302970717E-2</v>
      </c>
      <c r="E95" s="15">
        <f t="shared" si="5"/>
        <v>2.6604528274191772E-2</v>
      </c>
      <c r="F95">
        <f t="shared" si="6"/>
        <v>2208</v>
      </c>
      <c r="G95">
        <f t="shared" si="7"/>
        <v>2668</v>
      </c>
    </row>
    <row r="96" spans="1:7" x14ac:dyDescent="0.25">
      <c r="A96">
        <v>93</v>
      </c>
      <c r="B96">
        <v>18</v>
      </c>
      <c r="C96">
        <v>28</v>
      </c>
      <c r="D96" s="15">
        <f t="shared" si="4"/>
        <v>3.1886060477228043E-2</v>
      </c>
      <c r="E96" s="15">
        <f t="shared" si="5"/>
        <v>2.5687130747495505E-2</v>
      </c>
      <c r="F96">
        <f t="shared" si="6"/>
        <v>1674</v>
      </c>
      <c r="G96">
        <f t="shared" si="7"/>
        <v>2604</v>
      </c>
    </row>
    <row r="97" spans="1:7" x14ac:dyDescent="0.25">
      <c r="A97">
        <v>94</v>
      </c>
      <c r="B97">
        <v>12</v>
      </c>
      <c r="C97">
        <v>15</v>
      </c>
      <c r="D97" s="15">
        <f t="shared" si="4"/>
        <v>2.1257373651485358E-2</v>
      </c>
      <c r="E97" s="15">
        <f t="shared" si="5"/>
        <v>1.3760962900444021E-2</v>
      </c>
      <c r="F97">
        <f t="shared" si="6"/>
        <v>1128</v>
      </c>
      <c r="G97">
        <f t="shared" si="7"/>
        <v>1410</v>
      </c>
    </row>
    <row r="98" spans="1:7" x14ac:dyDescent="0.25">
      <c r="A98">
        <v>95</v>
      </c>
      <c r="B98">
        <v>11</v>
      </c>
      <c r="C98">
        <v>13</v>
      </c>
      <c r="D98" s="15">
        <f t="shared" si="4"/>
        <v>1.9485925847194913E-2</v>
      </c>
      <c r="E98" s="15">
        <f t="shared" si="5"/>
        <v>1.1926167847051484E-2</v>
      </c>
      <c r="F98">
        <f t="shared" si="6"/>
        <v>1045</v>
      </c>
      <c r="G98">
        <f t="shared" si="7"/>
        <v>1235</v>
      </c>
    </row>
    <row r="99" spans="1:7" x14ac:dyDescent="0.25">
      <c r="A99">
        <v>96</v>
      </c>
      <c r="B99">
        <v>5</v>
      </c>
      <c r="C99">
        <v>10</v>
      </c>
      <c r="D99" s="15">
        <f t="shared" si="4"/>
        <v>8.8572390214522335E-3</v>
      </c>
      <c r="E99" s="15">
        <f t="shared" si="5"/>
        <v>9.1739752669626803E-3</v>
      </c>
      <c r="F99">
        <f t="shared" si="6"/>
        <v>480</v>
      </c>
      <c r="G99">
        <f t="shared" si="7"/>
        <v>960</v>
      </c>
    </row>
    <row r="100" spans="1:7" x14ac:dyDescent="0.25">
      <c r="A100">
        <v>97</v>
      </c>
      <c r="B100">
        <v>7</v>
      </c>
      <c r="C100">
        <v>5</v>
      </c>
      <c r="D100" s="15">
        <f t="shared" si="4"/>
        <v>1.2400134630033127E-2</v>
      </c>
      <c r="E100" s="15">
        <f t="shared" si="5"/>
        <v>4.5869876334813401E-3</v>
      </c>
      <c r="F100">
        <f t="shared" si="6"/>
        <v>679</v>
      </c>
      <c r="G100">
        <f t="shared" si="7"/>
        <v>485</v>
      </c>
    </row>
    <row r="101" spans="1:7" x14ac:dyDescent="0.25">
      <c r="A101">
        <v>98</v>
      </c>
      <c r="B101">
        <v>6</v>
      </c>
      <c r="C101">
        <v>4</v>
      </c>
      <c r="D101" s="15">
        <f t="shared" si="4"/>
        <v>1.0628686825742679E-2</v>
      </c>
      <c r="E101" s="15">
        <f t="shared" si="5"/>
        <v>3.669590106785072E-3</v>
      </c>
      <c r="F101">
        <f t="shared" si="6"/>
        <v>588</v>
      </c>
      <c r="G101">
        <f t="shared" si="7"/>
        <v>392</v>
      </c>
    </row>
    <row r="102" spans="1:7" x14ac:dyDescent="0.25">
      <c r="A102">
        <v>100</v>
      </c>
      <c r="B102">
        <v>3</v>
      </c>
      <c r="C102">
        <v>7</v>
      </c>
      <c r="D102" s="15">
        <f t="shared" si="4"/>
        <v>5.3143434128713396E-3</v>
      </c>
      <c r="E102" s="15">
        <f t="shared" si="5"/>
        <v>6.4217826868738764E-3</v>
      </c>
      <c r="F102">
        <f t="shared" si="6"/>
        <v>300</v>
      </c>
      <c r="G102">
        <f t="shared" si="7"/>
        <v>700</v>
      </c>
    </row>
    <row r="103" spans="1:7" x14ac:dyDescent="0.25">
      <c r="A103" t="s">
        <v>338</v>
      </c>
      <c r="B103">
        <v>56451</v>
      </c>
      <c r="C103">
        <v>109004</v>
      </c>
      <c r="D103" s="15">
        <f t="shared" si="4"/>
        <v>100</v>
      </c>
      <c r="E103" s="15">
        <f t="shared" si="5"/>
        <v>100</v>
      </c>
      <c r="F103">
        <f>SUM(F3:F102)</f>
        <v>2048650</v>
      </c>
      <c r="G103">
        <f>SUM(G3:G102)</f>
        <v>3656387</v>
      </c>
    </row>
    <row r="104" spans="1:7" x14ac:dyDescent="0.25">
      <c r="F104" s="15">
        <f>+F103/B103+0.5</f>
        <v>36.790765442596232</v>
      </c>
      <c r="G104" s="15">
        <f>+G103/C103+0.5</f>
        <v>34.04360390444387</v>
      </c>
    </row>
    <row r="105" spans="1:7" x14ac:dyDescent="0.25">
      <c r="F105" t="s">
        <v>344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174A-342F-43D0-B158-76EDB9218C81}">
  <dimension ref="A1:AE198"/>
  <sheetViews>
    <sheetView zoomScale="80" zoomScaleNormal="80" workbookViewId="0">
      <selection activeCell="V2" sqref="V2:AE21"/>
    </sheetView>
  </sheetViews>
  <sheetFormatPr defaultRowHeight="15" x14ac:dyDescent="0.25"/>
  <cols>
    <col min="7" max="7" width="10.5703125" bestFit="1" customWidth="1"/>
    <col min="21" max="21" width="17.42578125" customWidth="1"/>
  </cols>
  <sheetData>
    <row r="1" spans="1:31" ht="15.75" thickBot="1" x14ac:dyDescent="0.3">
      <c r="A1" t="s">
        <v>286</v>
      </c>
      <c r="F1" t="s">
        <v>288</v>
      </c>
      <c r="I1" t="s">
        <v>289</v>
      </c>
      <c r="L1" t="s">
        <v>290</v>
      </c>
      <c r="O1" s="67" t="s">
        <v>291</v>
      </c>
      <c r="P1" s="67"/>
      <c r="R1" t="s">
        <v>292</v>
      </c>
    </row>
    <row r="2" spans="1:31" ht="15.75" thickBot="1" x14ac:dyDescent="0.3">
      <c r="A2" t="s">
        <v>241</v>
      </c>
      <c r="B2">
        <v>53226</v>
      </c>
      <c r="F2" s="22" t="s">
        <v>297</v>
      </c>
      <c r="G2" s="50">
        <v>9749</v>
      </c>
      <c r="H2" s="22"/>
      <c r="I2" s="22" t="s">
        <v>297</v>
      </c>
      <c r="J2" s="50">
        <v>5466</v>
      </c>
      <c r="K2" s="22"/>
      <c r="L2" s="22" t="s">
        <v>297</v>
      </c>
      <c r="M2" s="50">
        <v>4315</v>
      </c>
      <c r="N2" s="22"/>
      <c r="O2" s="68" t="s">
        <v>297</v>
      </c>
      <c r="P2" s="69">
        <v>4612</v>
      </c>
      <c r="Q2" s="22"/>
      <c r="R2" s="22" t="s">
        <v>297</v>
      </c>
      <c r="S2" s="50">
        <v>3114</v>
      </c>
      <c r="V2" s="128" t="s">
        <v>302</v>
      </c>
      <c r="W2" s="128"/>
      <c r="X2" s="128"/>
      <c r="Y2" s="128"/>
      <c r="Z2" s="128"/>
      <c r="AA2" s="128"/>
      <c r="AB2" s="128"/>
      <c r="AC2" s="128"/>
      <c r="AD2" s="128"/>
      <c r="AE2" s="128"/>
    </row>
    <row r="3" spans="1:31" ht="15.75" thickBot="1" x14ac:dyDescent="0.3">
      <c r="A3" t="s">
        <v>52</v>
      </c>
      <c r="B3">
        <v>9749</v>
      </c>
      <c r="C3">
        <v>18.32</v>
      </c>
      <c r="F3" t="s">
        <v>207</v>
      </c>
      <c r="G3" s="51">
        <v>7058</v>
      </c>
      <c r="I3" t="s">
        <v>183</v>
      </c>
      <c r="J3" s="51">
        <v>1011</v>
      </c>
      <c r="L3" t="s">
        <v>207</v>
      </c>
      <c r="M3" s="51">
        <v>1839</v>
      </c>
      <c r="O3" s="67" t="s">
        <v>207</v>
      </c>
      <c r="P3" s="70">
        <v>774</v>
      </c>
      <c r="R3" t="s">
        <v>217</v>
      </c>
      <c r="S3" s="51">
        <v>745</v>
      </c>
      <c r="V3" s="129" t="s">
        <v>288</v>
      </c>
      <c r="W3" s="129"/>
      <c r="X3" s="129" t="s">
        <v>289</v>
      </c>
      <c r="Y3" s="129"/>
      <c r="Z3" s="129" t="s">
        <v>290</v>
      </c>
      <c r="AA3" s="129"/>
      <c r="AB3" s="129" t="s">
        <v>291</v>
      </c>
      <c r="AC3" s="129"/>
      <c r="AD3" s="129" t="s">
        <v>292</v>
      </c>
      <c r="AE3" s="129"/>
    </row>
    <row r="4" spans="1:31" ht="15.75" thickBot="1" x14ac:dyDescent="0.3">
      <c r="A4" t="s">
        <v>69</v>
      </c>
      <c r="B4">
        <v>5467</v>
      </c>
      <c r="C4">
        <v>10.27</v>
      </c>
      <c r="F4" t="s">
        <v>210</v>
      </c>
      <c r="G4" s="51">
        <v>468</v>
      </c>
      <c r="I4" t="s">
        <v>210</v>
      </c>
      <c r="J4" s="51">
        <v>966</v>
      </c>
      <c r="L4" t="s">
        <v>210</v>
      </c>
      <c r="M4" s="51">
        <v>1425</v>
      </c>
      <c r="O4" s="67" t="s">
        <v>69</v>
      </c>
      <c r="P4" s="70">
        <v>585</v>
      </c>
      <c r="R4" t="s">
        <v>207</v>
      </c>
      <c r="S4" s="51">
        <v>461</v>
      </c>
      <c r="V4" s="58" t="s">
        <v>301</v>
      </c>
      <c r="W4" s="59" t="s">
        <v>246</v>
      </c>
      <c r="X4" s="58" t="s">
        <v>301</v>
      </c>
      <c r="Y4" s="59" t="s">
        <v>246</v>
      </c>
      <c r="Z4" s="58" t="s">
        <v>301</v>
      </c>
      <c r="AA4" s="59" t="s">
        <v>246</v>
      </c>
      <c r="AB4" s="58" t="s">
        <v>301</v>
      </c>
      <c r="AC4" s="59" t="s">
        <v>246</v>
      </c>
      <c r="AD4" s="58" t="s">
        <v>301</v>
      </c>
      <c r="AE4" s="59" t="s">
        <v>246</v>
      </c>
    </row>
    <row r="5" spans="1:31" ht="15.75" thickBot="1" x14ac:dyDescent="0.3">
      <c r="A5" t="s">
        <v>236</v>
      </c>
      <c r="B5">
        <v>4315</v>
      </c>
      <c r="C5">
        <v>8.11</v>
      </c>
      <c r="F5" t="s">
        <v>54</v>
      </c>
      <c r="G5" s="51">
        <v>254</v>
      </c>
      <c r="I5" t="s">
        <v>185</v>
      </c>
      <c r="J5" s="51">
        <v>611</v>
      </c>
      <c r="L5" t="s">
        <v>79</v>
      </c>
      <c r="M5" s="51">
        <v>172</v>
      </c>
      <c r="O5" s="67" t="s">
        <v>210</v>
      </c>
      <c r="P5" s="70">
        <v>523</v>
      </c>
      <c r="R5" t="s">
        <v>69</v>
      </c>
      <c r="S5" s="51">
        <v>261</v>
      </c>
      <c r="V5" s="60" t="s">
        <v>207</v>
      </c>
      <c r="W5" s="61">
        <v>72.397168940404143</v>
      </c>
      <c r="X5" s="60" t="s">
        <v>183</v>
      </c>
      <c r="Y5" s="61">
        <v>18.496158068057081</v>
      </c>
      <c r="Z5" s="60" t="s">
        <v>207</v>
      </c>
      <c r="AA5" s="61">
        <v>42.618771726535343</v>
      </c>
      <c r="AB5" s="60" t="s">
        <v>207</v>
      </c>
      <c r="AC5" s="61">
        <v>16.782307025151777</v>
      </c>
      <c r="AD5" s="60" t="s">
        <v>217</v>
      </c>
      <c r="AE5" s="61">
        <v>23.92421323057161</v>
      </c>
    </row>
    <row r="6" spans="1:31" ht="15.75" thickBot="1" x14ac:dyDescent="0.3">
      <c r="A6" t="s">
        <v>185</v>
      </c>
      <c r="B6">
        <v>4290</v>
      </c>
      <c r="C6">
        <v>8.06</v>
      </c>
      <c r="F6" t="s">
        <v>109</v>
      </c>
      <c r="G6" s="51">
        <v>247</v>
      </c>
      <c r="I6" t="s">
        <v>207</v>
      </c>
      <c r="J6" s="51">
        <v>545</v>
      </c>
      <c r="L6" t="s">
        <v>82</v>
      </c>
      <c r="M6" s="51">
        <v>89</v>
      </c>
      <c r="O6" s="67" t="s">
        <v>217</v>
      </c>
      <c r="P6" s="70">
        <v>287</v>
      </c>
      <c r="R6" t="s">
        <v>210</v>
      </c>
      <c r="S6" s="51">
        <v>205</v>
      </c>
      <c r="V6" s="60" t="s">
        <v>299</v>
      </c>
      <c r="W6" s="61">
        <v>4.8004923581905832</v>
      </c>
      <c r="X6" s="60" t="s">
        <v>300</v>
      </c>
      <c r="Y6" s="61">
        <v>17.672886937431397</v>
      </c>
      <c r="Z6" s="60" t="s">
        <v>300</v>
      </c>
      <c r="AA6" s="61">
        <v>33.024333719582849</v>
      </c>
      <c r="AB6" s="60" t="s">
        <v>69</v>
      </c>
      <c r="AC6" s="61">
        <v>12.684301821335648</v>
      </c>
      <c r="AD6" s="60" t="s">
        <v>207</v>
      </c>
      <c r="AE6" s="61">
        <v>14.804110468850354</v>
      </c>
    </row>
    <row r="7" spans="1:31" ht="15.75" thickBot="1" x14ac:dyDescent="0.3">
      <c r="A7" t="s">
        <v>109</v>
      </c>
      <c r="B7">
        <v>3118</v>
      </c>
      <c r="C7">
        <v>5.86</v>
      </c>
      <c r="F7" t="s">
        <v>185</v>
      </c>
      <c r="G7" s="51">
        <v>191</v>
      </c>
      <c r="I7" t="s">
        <v>109</v>
      </c>
      <c r="J7" s="51">
        <v>430</v>
      </c>
      <c r="L7" t="s">
        <v>185</v>
      </c>
      <c r="M7" s="51">
        <v>88</v>
      </c>
      <c r="O7" s="67" t="s">
        <v>105</v>
      </c>
      <c r="P7" s="70">
        <v>245</v>
      </c>
      <c r="R7" t="s">
        <v>105</v>
      </c>
      <c r="S7" s="51">
        <v>203</v>
      </c>
      <c r="V7" s="60" t="s">
        <v>54</v>
      </c>
      <c r="W7" s="61">
        <v>2.6053954251718126</v>
      </c>
      <c r="X7" s="60" t="s">
        <v>185</v>
      </c>
      <c r="Y7" s="61">
        <v>11.178192462495426</v>
      </c>
      <c r="Z7" s="60" t="s">
        <v>79</v>
      </c>
      <c r="AA7" s="61">
        <v>3.9860950173812282</v>
      </c>
      <c r="AB7" s="60" t="s">
        <v>299</v>
      </c>
      <c r="AC7" s="61">
        <v>11.339982653946228</v>
      </c>
      <c r="AD7" s="60" t="s">
        <v>69</v>
      </c>
      <c r="AE7" s="61">
        <v>8.3815028901734099</v>
      </c>
    </row>
    <row r="8" spans="1:31" ht="15.75" thickBot="1" x14ac:dyDescent="0.3">
      <c r="A8" t="s">
        <v>207</v>
      </c>
      <c r="B8">
        <v>2723</v>
      </c>
      <c r="C8">
        <v>5.12</v>
      </c>
      <c r="F8" s="46" t="s">
        <v>287</v>
      </c>
      <c r="G8" s="52">
        <v>1531</v>
      </c>
      <c r="H8" s="46"/>
      <c r="I8" s="46" t="s">
        <v>287</v>
      </c>
      <c r="J8" s="52">
        <v>1903</v>
      </c>
      <c r="K8" s="46"/>
      <c r="L8" s="46" t="s">
        <v>287</v>
      </c>
      <c r="M8" s="52">
        <v>702</v>
      </c>
      <c r="N8" s="46"/>
      <c r="O8" s="71" t="s">
        <v>287</v>
      </c>
      <c r="P8" s="72">
        <f>P2-SUM(P3:P7)</f>
        <v>2198</v>
      </c>
      <c r="Q8" s="46"/>
      <c r="R8" s="46" t="s">
        <v>287</v>
      </c>
      <c r="S8" s="52">
        <v>1216</v>
      </c>
      <c r="V8" s="60" t="s">
        <v>109</v>
      </c>
      <c r="W8" s="61">
        <v>2.5335931890450301</v>
      </c>
      <c r="X8" s="60" t="s">
        <v>207</v>
      </c>
      <c r="Y8" s="61">
        <v>9.970728137577753</v>
      </c>
      <c r="Z8" s="60" t="s">
        <v>82</v>
      </c>
      <c r="AA8" s="61">
        <v>2.0625724217844725</v>
      </c>
      <c r="AB8" s="60" t="s">
        <v>217</v>
      </c>
      <c r="AC8" s="61">
        <v>6.2228967909800526</v>
      </c>
      <c r="AD8" s="60" t="s">
        <v>299</v>
      </c>
      <c r="AE8" s="61">
        <v>6.5831727681438661</v>
      </c>
    </row>
    <row r="9" spans="1:31" ht="15.75" thickBot="1" x14ac:dyDescent="0.3">
      <c r="A9" t="s">
        <v>105</v>
      </c>
      <c r="B9">
        <v>1995</v>
      </c>
      <c r="C9">
        <v>3.75</v>
      </c>
      <c r="G9" s="51"/>
      <c r="J9" s="51"/>
      <c r="M9" s="51"/>
      <c r="P9" s="51"/>
      <c r="S9" s="51"/>
      <c r="V9" s="60" t="s">
        <v>185</v>
      </c>
      <c r="W9" s="61">
        <v>1.9591753000307723</v>
      </c>
      <c r="X9" s="60" t="s">
        <v>109</v>
      </c>
      <c r="Y9" s="61">
        <v>7.8668130259787779</v>
      </c>
      <c r="Z9" s="60" t="s">
        <v>185</v>
      </c>
      <c r="AA9" s="61">
        <v>2.0393974507531865</v>
      </c>
      <c r="AB9" s="60" t="s">
        <v>105</v>
      </c>
      <c r="AC9" s="61">
        <v>5.3122289679098005</v>
      </c>
      <c r="AD9" s="60" t="s">
        <v>105</v>
      </c>
      <c r="AE9" s="61">
        <v>6.5189466923570976</v>
      </c>
    </row>
    <row r="10" spans="1:31" ht="15.75" thickBot="1" x14ac:dyDescent="0.3">
      <c r="A10" t="s">
        <v>210</v>
      </c>
      <c r="B10">
        <v>1955</v>
      </c>
      <c r="C10">
        <v>3.67</v>
      </c>
      <c r="F10" t="s">
        <v>293</v>
      </c>
      <c r="G10" s="51"/>
      <c r="I10" t="s">
        <v>294</v>
      </c>
      <c r="J10" s="51"/>
      <c r="L10" t="s">
        <v>298</v>
      </c>
      <c r="M10" s="51"/>
      <c r="O10" t="s">
        <v>295</v>
      </c>
      <c r="P10" s="51"/>
      <c r="R10" t="s">
        <v>296</v>
      </c>
      <c r="S10" s="51"/>
      <c r="V10" s="60" t="s">
        <v>287</v>
      </c>
      <c r="W10" s="61">
        <v>15.704174787157656</v>
      </c>
      <c r="X10" s="60" t="s">
        <v>287</v>
      </c>
      <c r="Y10" s="61">
        <v>34.815221368459568</v>
      </c>
      <c r="Z10" s="60" t="s">
        <v>287</v>
      </c>
      <c r="AA10" s="61">
        <v>16.268829663962919</v>
      </c>
      <c r="AB10" s="60" t="s">
        <v>287</v>
      </c>
      <c r="AC10" s="61">
        <v>47.658282740676498</v>
      </c>
      <c r="AD10" s="60" t="s">
        <v>287</v>
      </c>
      <c r="AE10" s="61">
        <v>39.788053949903663</v>
      </c>
    </row>
    <row r="11" spans="1:31" ht="15.75" thickBot="1" x14ac:dyDescent="0.3">
      <c r="A11" t="s">
        <v>217</v>
      </c>
      <c r="B11">
        <v>1659</v>
      </c>
      <c r="C11">
        <v>3.12</v>
      </c>
      <c r="F11" s="22" t="s">
        <v>297</v>
      </c>
      <c r="G11" s="50">
        <v>2722</v>
      </c>
      <c r="H11" s="22"/>
      <c r="I11" s="22" t="s">
        <v>297</v>
      </c>
      <c r="J11" s="69">
        <v>2047</v>
      </c>
      <c r="K11" s="22"/>
      <c r="L11" s="22" t="s">
        <v>297</v>
      </c>
      <c r="M11" s="50">
        <v>1953</v>
      </c>
      <c r="N11" s="22"/>
      <c r="O11" s="22" t="s">
        <v>297</v>
      </c>
      <c r="P11" s="50">
        <v>1657</v>
      </c>
      <c r="Q11" s="22"/>
      <c r="R11" s="22" t="s">
        <v>297</v>
      </c>
      <c r="S11" s="69">
        <v>1056</v>
      </c>
      <c r="V11" s="58" t="s">
        <v>297</v>
      </c>
      <c r="W11" s="62">
        <v>9749</v>
      </c>
      <c r="X11" s="58" t="s">
        <v>297</v>
      </c>
      <c r="Y11" s="62">
        <v>5466</v>
      </c>
      <c r="Z11" s="58" t="s">
        <v>297</v>
      </c>
      <c r="AA11" s="62">
        <v>4315</v>
      </c>
      <c r="AB11" s="58" t="s">
        <v>297</v>
      </c>
      <c r="AC11" s="62">
        <v>4612</v>
      </c>
      <c r="AD11" s="58" t="s">
        <v>297</v>
      </c>
      <c r="AE11" s="62">
        <v>3114</v>
      </c>
    </row>
    <row r="12" spans="1:31" ht="15.75" thickBot="1" x14ac:dyDescent="0.3">
      <c r="A12" t="s">
        <v>174</v>
      </c>
      <c r="B12">
        <v>1047</v>
      </c>
      <c r="C12">
        <v>1.97</v>
      </c>
      <c r="F12" t="s">
        <v>52</v>
      </c>
      <c r="G12" s="51">
        <v>665</v>
      </c>
      <c r="I12" t="s">
        <v>217</v>
      </c>
      <c r="J12" s="70">
        <v>367</v>
      </c>
      <c r="L12" t="s">
        <v>207</v>
      </c>
      <c r="M12" s="70">
        <v>302</v>
      </c>
      <c r="O12" t="s">
        <v>105</v>
      </c>
      <c r="P12" s="51">
        <v>240</v>
      </c>
      <c r="R12" t="s">
        <v>207</v>
      </c>
      <c r="S12" s="70">
        <v>207</v>
      </c>
      <c r="V12" s="128" t="s">
        <v>302</v>
      </c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ht="15.75" thickBot="1" x14ac:dyDescent="0.3">
      <c r="A13" t="s">
        <v>183</v>
      </c>
      <c r="B13">
        <v>954</v>
      </c>
      <c r="C13">
        <v>1.79</v>
      </c>
      <c r="F13" t="s">
        <v>210</v>
      </c>
      <c r="G13" s="51">
        <v>227</v>
      </c>
      <c r="I13" t="s">
        <v>207</v>
      </c>
      <c r="J13" s="70">
        <v>200</v>
      </c>
      <c r="L13" t="s">
        <v>185</v>
      </c>
      <c r="M13" s="70">
        <v>233</v>
      </c>
      <c r="O13" t="s">
        <v>207</v>
      </c>
      <c r="P13" s="51">
        <v>191</v>
      </c>
      <c r="R13" t="s">
        <v>61</v>
      </c>
      <c r="S13" s="70">
        <v>142</v>
      </c>
      <c r="V13" s="129" t="s">
        <v>293</v>
      </c>
      <c r="W13" s="129"/>
      <c r="X13" s="129" t="s">
        <v>294</v>
      </c>
      <c r="Y13" s="129"/>
      <c r="Z13" s="129" t="s">
        <v>298</v>
      </c>
      <c r="AA13" s="129"/>
      <c r="AB13" s="129" t="s">
        <v>295</v>
      </c>
      <c r="AC13" s="129"/>
      <c r="AD13" s="129" t="s">
        <v>296</v>
      </c>
      <c r="AE13" s="129"/>
    </row>
    <row r="14" spans="1:31" ht="15.75" thickBot="1" x14ac:dyDescent="0.3">
      <c r="A14" t="s">
        <v>233</v>
      </c>
      <c r="B14">
        <v>921</v>
      </c>
      <c r="C14">
        <v>1.73</v>
      </c>
      <c r="F14" t="s">
        <v>185</v>
      </c>
      <c r="G14" s="51">
        <v>163</v>
      </c>
      <c r="I14" t="s">
        <v>185</v>
      </c>
      <c r="J14" s="70">
        <v>151</v>
      </c>
      <c r="L14" t="s">
        <v>69</v>
      </c>
      <c r="M14" s="70">
        <v>188</v>
      </c>
      <c r="O14" t="s">
        <v>109</v>
      </c>
      <c r="P14" s="51">
        <v>189</v>
      </c>
      <c r="R14" t="s">
        <v>185</v>
      </c>
      <c r="S14" s="70">
        <v>86</v>
      </c>
      <c r="V14" s="58" t="s">
        <v>301</v>
      </c>
      <c r="W14" s="59" t="s">
        <v>246</v>
      </c>
      <c r="X14" s="58" t="s">
        <v>301</v>
      </c>
      <c r="Y14" s="59" t="s">
        <v>246</v>
      </c>
      <c r="Z14" s="58" t="s">
        <v>301</v>
      </c>
      <c r="AA14" s="59" t="s">
        <v>246</v>
      </c>
      <c r="AB14" s="58" t="s">
        <v>301</v>
      </c>
      <c r="AC14" s="59" t="s">
        <v>246</v>
      </c>
      <c r="AD14" s="58" t="s">
        <v>301</v>
      </c>
      <c r="AE14" s="59" t="s">
        <v>246</v>
      </c>
    </row>
    <row r="15" spans="1:31" ht="15.75" thickBot="1" x14ac:dyDescent="0.3">
      <c r="A15" t="s">
        <v>61</v>
      </c>
      <c r="B15">
        <v>865</v>
      </c>
      <c r="C15">
        <v>1.63</v>
      </c>
      <c r="F15" t="s">
        <v>109</v>
      </c>
      <c r="G15" s="51">
        <v>143</v>
      </c>
      <c r="I15" t="s">
        <v>109</v>
      </c>
      <c r="J15" s="70">
        <v>140</v>
      </c>
      <c r="L15" t="s">
        <v>217</v>
      </c>
      <c r="M15" s="70">
        <v>138</v>
      </c>
      <c r="O15" t="s">
        <v>210</v>
      </c>
      <c r="P15" s="51">
        <v>180</v>
      </c>
      <c r="R15" t="s">
        <v>109</v>
      </c>
      <c r="S15" s="70">
        <v>81</v>
      </c>
      <c r="V15" s="60" t="s">
        <v>52</v>
      </c>
      <c r="W15" s="61">
        <v>24.430565760470245</v>
      </c>
      <c r="X15" s="60" t="s">
        <v>217</v>
      </c>
      <c r="Y15" s="61">
        <v>17.928676111382511</v>
      </c>
      <c r="Z15" s="60" t="s">
        <v>207</v>
      </c>
      <c r="AA15" s="61">
        <v>15.463389656938045</v>
      </c>
      <c r="AB15" s="60" t="s">
        <v>105</v>
      </c>
      <c r="AC15" s="61">
        <v>14.242607121303561</v>
      </c>
      <c r="AD15" s="60" t="s">
        <v>207</v>
      </c>
      <c r="AE15" s="61">
        <v>19.602272727272727</v>
      </c>
    </row>
    <row r="16" spans="1:31" ht="15.75" thickBot="1" x14ac:dyDescent="0.3">
      <c r="A16" t="s">
        <v>128</v>
      </c>
      <c r="B16">
        <v>856</v>
      </c>
      <c r="C16">
        <v>1.61</v>
      </c>
      <c r="F16" t="s">
        <v>233</v>
      </c>
      <c r="G16" s="51">
        <v>137</v>
      </c>
      <c r="I16" t="s">
        <v>61</v>
      </c>
      <c r="J16" s="70">
        <v>126</v>
      </c>
      <c r="L16" t="s">
        <v>105</v>
      </c>
      <c r="M16" s="70">
        <v>129</v>
      </c>
      <c r="O16" t="s">
        <v>185</v>
      </c>
      <c r="P16" s="51">
        <v>122</v>
      </c>
      <c r="R16" t="s">
        <v>69</v>
      </c>
      <c r="S16" s="70">
        <v>80</v>
      </c>
      <c r="V16" s="60" t="s">
        <v>299</v>
      </c>
      <c r="W16" s="61">
        <v>8.3394562821454805</v>
      </c>
      <c r="X16" s="60" t="s">
        <v>207</v>
      </c>
      <c r="Y16" s="61">
        <v>9.7703957010258904</v>
      </c>
      <c r="Z16" s="60" t="s">
        <v>185</v>
      </c>
      <c r="AA16" s="61">
        <v>11.930363543266768</v>
      </c>
      <c r="AB16" s="60" t="s">
        <v>207</v>
      </c>
      <c r="AC16" s="61">
        <v>11.526855763427882</v>
      </c>
      <c r="AD16" s="60" t="s">
        <v>61</v>
      </c>
      <c r="AE16" s="61">
        <v>13.446969696969695</v>
      </c>
    </row>
    <row r="17" spans="1:31" ht="15.75" thickBot="1" x14ac:dyDescent="0.3">
      <c r="A17" t="s">
        <v>79</v>
      </c>
      <c r="B17">
        <v>708</v>
      </c>
      <c r="C17">
        <v>1.33</v>
      </c>
      <c r="F17" s="46" t="s">
        <v>287</v>
      </c>
      <c r="G17" s="52">
        <v>1374</v>
      </c>
      <c r="H17" s="46"/>
      <c r="I17" s="46" t="s">
        <v>287</v>
      </c>
      <c r="J17" s="72">
        <f>J11-SUM(J12:J16)</f>
        <v>1063</v>
      </c>
      <c r="K17" s="46"/>
      <c r="L17" s="46" t="s">
        <v>287</v>
      </c>
      <c r="M17" s="72">
        <f>M11-SUM(M12:M16)</f>
        <v>963</v>
      </c>
      <c r="N17" s="46"/>
      <c r="O17" s="46" t="s">
        <v>287</v>
      </c>
      <c r="P17" s="52">
        <v>725</v>
      </c>
      <c r="Q17" s="46"/>
      <c r="R17" s="46" t="s">
        <v>287</v>
      </c>
      <c r="S17" s="72">
        <v>452</v>
      </c>
      <c r="V17" s="60" t="s">
        <v>185</v>
      </c>
      <c r="W17" s="61">
        <v>5.988243938280676</v>
      </c>
      <c r="X17" s="60" t="s">
        <v>185</v>
      </c>
      <c r="Y17" s="61">
        <v>7.376648754274548</v>
      </c>
      <c r="Z17" s="60" t="s">
        <v>69</v>
      </c>
      <c r="AA17" s="61">
        <v>9.62621607782898</v>
      </c>
      <c r="AB17" s="60" t="s">
        <v>109</v>
      </c>
      <c r="AC17" s="61">
        <v>11.406155703077852</v>
      </c>
      <c r="AD17" s="60" t="s">
        <v>185</v>
      </c>
      <c r="AE17" s="61">
        <v>8.1439393939393945</v>
      </c>
    </row>
    <row r="18" spans="1:31" ht="15.75" thickBot="1" x14ac:dyDescent="0.3">
      <c r="A18" t="s">
        <v>54</v>
      </c>
      <c r="B18">
        <v>641</v>
      </c>
      <c r="C18">
        <v>1.2</v>
      </c>
      <c r="G18" s="51"/>
      <c r="V18" s="60" t="s">
        <v>109</v>
      </c>
      <c r="W18" s="61">
        <v>5.2534900808229246</v>
      </c>
      <c r="X18" s="60" t="s">
        <v>109</v>
      </c>
      <c r="Y18" s="61">
        <v>6.8392769907181243</v>
      </c>
      <c r="Z18" s="60" t="s">
        <v>217</v>
      </c>
      <c r="AA18" s="61">
        <v>7.0660522273425492</v>
      </c>
      <c r="AB18" s="60" t="s">
        <v>299</v>
      </c>
      <c r="AC18" s="61">
        <v>10.863005431502716</v>
      </c>
      <c r="AD18" s="60" t="s">
        <v>109</v>
      </c>
      <c r="AE18" s="61">
        <v>7.6704545454545459</v>
      </c>
    </row>
    <row r="19" spans="1:31" ht="15.75" thickBot="1" x14ac:dyDescent="0.3">
      <c r="A19" t="s">
        <v>181</v>
      </c>
      <c r="B19">
        <v>635</v>
      </c>
      <c r="C19">
        <v>1.19</v>
      </c>
      <c r="V19" s="60" t="s">
        <v>233</v>
      </c>
      <c r="W19" s="61">
        <v>5.0330639235855994</v>
      </c>
      <c r="X19" s="60" t="s">
        <v>61</v>
      </c>
      <c r="Y19" s="61">
        <v>6.1553492916463117</v>
      </c>
      <c r="Z19" s="60" t="s">
        <v>105</v>
      </c>
      <c r="AA19" s="61">
        <v>6.6052227342549923</v>
      </c>
      <c r="AB19" s="60" t="s">
        <v>185</v>
      </c>
      <c r="AC19" s="61">
        <v>7.3627036813518414</v>
      </c>
      <c r="AD19" s="60" t="s">
        <v>69</v>
      </c>
      <c r="AE19" s="61">
        <v>7.5757575757575761</v>
      </c>
    </row>
    <row r="20" spans="1:31" ht="15.75" thickBot="1" x14ac:dyDescent="0.3">
      <c r="A20" t="s">
        <v>263</v>
      </c>
      <c r="B20">
        <v>584</v>
      </c>
      <c r="C20">
        <v>1.1000000000000001</v>
      </c>
      <c r="F20" s="22" t="s">
        <v>288</v>
      </c>
      <c r="G20" s="50"/>
      <c r="H20" s="22"/>
      <c r="I20" s="22" t="s">
        <v>289</v>
      </c>
      <c r="J20" s="50"/>
      <c r="K20" s="22"/>
      <c r="L20" s="22" t="s">
        <v>290</v>
      </c>
      <c r="M20" s="50"/>
      <c r="N20" s="22"/>
      <c r="O20" s="22" t="s">
        <v>291</v>
      </c>
      <c r="P20" s="50"/>
      <c r="Q20" s="22"/>
      <c r="R20" s="22" t="s">
        <v>292</v>
      </c>
      <c r="S20" s="50"/>
      <c r="V20" s="60" t="s">
        <v>287</v>
      </c>
      <c r="W20" s="61">
        <v>50.955180014695081</v>
      </c>
      <c r="X20" s="60" t="s">
        <v>287</v>
      </c>
      <c r="Y20" s="61">
        <v>51.929653150952618</v>
      </c>
      <c r="Z20" s="60" t="s">
        <v>287</v>
      </c>
      <c r="AA20" s="61">
        <v>49.308755760368662</v>
      </c>
      <c r="AB20" s="60" t="s">
        <v>287</v>
      </c>
      <c r="AC20" s="61">
        <v>44.598672299336151</v>
      </c>
      <c r="AD20" s="60" t="s">
        <v>287</v>
      </c>
      <c r="AE20" s="61">
        <v>42.803030303030305</v>
      </c>
    </row>
    <row r="21" spans="1:31" ht="15.75" thickBot="1" x14ac:dyDescent="0.3">
      <c r="A21" t="s">
        <v>82</v>
      </c>
      <c r="B21">
        <v>578</v>
      </c>
      <c r="C21">
        <v>1.0900000000000001</v>
      </c>
      <c r="F21" t="s">
        <v>297</v>
      </c>
      <c r="G21" s="48">
        <v>100</v>
      </c>
      <c r="H21" s="53"/>
      <c r="I21" s="53" t="s">
        <v>297</v>
      </c>
      <c r="J21" s="48">
        <v>100</v>
      </c>
      <c r="K21" s="53"/>
      <c r="L21" s="53" t="s">
        <v>297</v>
      </c>
      <c r="M21" s="48">
        <v>100</v>
      </c>
      <c r="N21" s="53"/>
      <c r="O21" s="53" t="s">
        <v>297</v>
      </c>
      <c r="P21" s="73">
        <f>+P2/$P$2*100</f>
        <v>100</v>
      </c>
      <c r="Q21" s="53"/>
      <c r="R21" s="53" t="s">
        <v>297</v>
      </c>
      <c r="S21" s="48">
        <v>100</v>
      </c>
      <c r="V21" s="58" t="s">
        <v>297</v>
      </c>
      <c r="W21" s="62">
        <v>2722</v>
      </c>
      <c r="X21" s="58" t="s">
        <v>297</v>
      </c>
      <c r="Y21" s="62">
        <v>2047</v>
      </c>
      <c r="Z21" s="58" t="s">
        <v>297</v>
      </c>
      <c r="AA21" s="62">
        <v>1953</v>
      </c>
      <c r="AB21" s="58" t="s">
        <v>297</v>
      </c>
      <c r="AC21" s="62">
        <v>1657</v>
      </c>
      <c r="AD21" s="58" t="s">
        <v>297</v>
      </c>
      <c r="AE21" s="62">
        <v>1056</v>
      </c>
    </row>
    <row r="22" spans="1:31" x14ac:dyDescent="0.25">
      <c r="A22" t="s">
        <v>76</v>
      </c>
      <c r="B22">
        <v>573</v>
      </c>
      <c r="C22">
        <v>1.08</v>
      </c>
      <c r="F22" t="s">
        <v>207</v>
      </c>
      <c r="G22" s="48">
        <v>72.397168940404143</v>
      </c>
      <c r="H22" s="53"/>
      <c r="I22" s="53" t="s">
        <v>183</v>
      </c>
      <c r="J22" s="48">
        <v>18.496158068057081</v>
      </c>
      <c r="K22" s="53"/>
      <c r="L22" s="53" t="s">
        <v>207</v>
      </c>
      <c r="M22" s="48">
        <v>42.618771726535343</v>
      </c>
      <c r="N22" s="53"/>
      <c r="O22" s="53" t="s">
        <v>207</v>
      </c>
      <c r="P22" s="73">
        <f t="shared" ref="P22:P27" si="0">+P3/$P$2*100</f>
        <v>16.782307025151777</v>
      </c>
      <c r="Q22" s="53"/>
      <c r="R22" s="53" t="s">
        <v>217</v>
      </c>
      <c r="S22" s="48">
        <v>23.92421323057161</v>
      </c>
    </row>
    <row r="23" spans="1:31" x14ac:dyDescent="0.25">
      <c r="A23" t="s">
        <v>55</v>
      </c>
      <c r="B23">
        <v>448</v>
      </c>
      <c r="C23">
        <v>0.84</v>
      </c>
      <c r="F23" t="s">
        <v>210</v>
      </c>
      <c r="G23" s="48">
        <v>4.8004923581905832</v>
      </c>
      <c r="H23" s="53"/>
      <c r="I23" s="53" t="s">
        <v>210</v>
      </c>
      <c r="J23" s="48">
        <v>17.672886937431397</v>
      </c>
      <c r="K23" s="53"/>
      <c r="L23" s="53" t="s">
        <v>210</v>
      </c>
      <c r="M23" s="48">
        <v>33.024333719582849</v>
      </c>
      <c r="N23" s="53"/>
      <c r="O23" s="53" t="s">
        <v>69</v>
      </c>
      <c r="P23" s="73">
        <f t="shared" si="0"/>
        <v>12.684301821335648</v>
      </c>
      <c r="Q23" s="53"/>
      <c r="R23" s="53" t="s">
        <v>207</v>
      </c>
      <c r="S23" s="48">
        <v>14.804110468850354</v>
      </c>
    </row>
    <row r="24" spans="1:31" x14ac:dyDescent="0.25">
      <c r="A24" t="s">
        <v>147</v>
      </c>
      <c r="B24">
        <v>446</v>
      </c>
      <c r="C24">
        <v>0.84</v>
      </c>
      <c r="F24" t="s">
        <v>54</v>
      </c>
      <c r="G24" s="48">
        <v>2.6053954251718126</v>
      </c>
      <c r="H24" s="53"/>
      <c r="I24" s="53" t="s">
        <v>185</v>
      </c>
      <c r="J24" s="48">
        <v>11.178192462495426</v>
      </c>
      <c r="K24" s="53"/>
      <c r="L24" s="53" t="s">
        <v>79</v>
      </c>
      <c r="M24" s="48">
        <v>3.9860950173812282</v>
      </c>
      <c r="N24" s="53"/>
      <c r="O24" s="53" t="s">
        <v>210</v>
      </c>
      <c r="P24" s="73">
        <f t="shared" si="0"/>
        <v>11.339982653946228</v>
      </c>
      <c r="Q24" s="53"/>
      <c r="R24" s="53" t="s">
        <v>69</v>
      </c>
      <c r="S24" s="48">
        <v>8.3815028901734099</v>
      </c>
    </row>
    <row r="25" spans="1:31" x14ac:dyDescent="0.25">
      <c r="A25" t="s">
        <v>96</v>
      </c>
      <c r="B25">
        <v>425</v>
      </c>
      <c r="C25">
        <v>0.8</v>
      </c>
      <c r="F25" t="s">
        <v>109</v>
      </c>
      <c r="G25" s="48">
        <v>2.5335931890450301</v>
      </c>
      <c r="H25" s="53"/>
      <c r="I25" s="53" t="s">
        <v>207</v>
      </c>
      <c r="J25" s="48">
        <v>9.970728137577753</v>
      </c>
      <c r="K25" s="53"/>
      <c r="L25" s="53" t="s">
        <v>82</v>
      </c>
      <c r="M25" s="48">
        <v>2.0625724217844725</v>
      </c>
      <c r="N25" s="53"/>
      <c r="O25" s="53" t="s">
        <v>217</v>
      </c>
      <c r="P25" s="73">
        <f t="shared" si="0"/>
        <v>6.2228967909800526</v>
      </c>
      <c r="Q25" s="53"/>
      <c r="R25" s="53" t="s">
        <v>210</v>
      </c>
      <c r="S25" s="48">
        <v>6.5831727681438661</v>
      </c>
    </row>
    <row r="26" spans="1:31" x14ac:dyDescent="0.25">
      <c r="A26" t="s">
        <v>93</v>
      </c>
      <c r="B26">
        <v>406</v>
      </c>
      <c r="C26">
        <v>0.76</v>
      </c>
      <c r="F26" t="s">
        <v>185</v>
      </c>
      <c r="G26" s="56">
        <v>1.9591753000307723</v>
      </c>
      <c r="H26" s="53"/>
      <c r="I26" s="53" t="s">
        <v>109</v>
      </c>
      <c r="J26" s="56">
        <v>7.8668130259787779</v>
      </c>
      <c r="K26" s="53"/>
      <c r="L26" s="53" t="s">
        <v>185</v>
      </c>
      <c r="M26" s="56">
        <v>2.0393974507531865</v>
      </c>
      <c r="N26" s="53"/>
      <c r="O26" s="53" t="s">
        <v>105</v>
      </c>
      <c r="P26" s="73">
        <f t="shared" si="0"/>
        <v>5.3122289679098005</v>
      </c>
      <c r="Q26" s="53"/>
      <c r="R26" s="53" t="s">
        <v>105</v>
      </c>
      <c r="S26" s="56">
        <v>6.5189466923570976</v>
      </c>
    </row>
    <row r="27" spans="1:31" x14ac:dyDescent="0.25">
      <c r="A27" t="s">
        <v>178</v>
      </c>
      <c r="B27">
        <v>375</v>
      </c>
      <c r="C27">
        <v>0.7</v>
      </c>
      <c r="F27" s="46" t="s">
        <v>287</v>
      </c>
      <c r="G27" s="49">
        <v>15.704174787157656</v>
      </c>
      <c r="H27" s="54"/>
      <c r="I27" s="54" t="s">
        <v>287</v>
      </c>
      <c r="J27" s="49">
        <v>34.815221368459568</v>
      </c>
      <c r="K27" s="54"/>
      <c r="L27" s="54" t="s">
        <v>287</v>
      </c>
      <c r="M27" s="49">
        <v>16.268829663962919</v>
      </c>
      <c r="N27" s="54"/>
      <c r="O27" s="54" t="s">
        <v>287</v>
      </c>
      <c r="P27" s="73">
        <f t="shared" si="0"/>
        <v>47.658282740676498</v>
      </c>
      <c r="Q27" s="54"/>
      <c r="R27" s="54" t="s">
        <v>287</v>
      </c>
      <c r="S27" s="49">
        <v>39.049454078355808</v>
      </c>
    </row>
    <row r="28" spans="1:31" x14ac:dyDescent="0.25">
      <c r="A28" t="s">
        <v>158</v>
      </c>
      <c r="B28">
        <v>355</v>
      </c>
      <c r="C28">
        <v>0.67</v>
      </c>
      <c r="G28" s="48"/>
      <c r="H28" s="53"/>
      <c r="I28" s="53"/>
      <c r="J28" s="48"/>
      <c r="K28" s="53"/>
      <c r="L28" s="53"/>
      <c r="M28" s="48"/>
      <c r="N28" s="53"/>
      <c r="O28" s="53"/>
      <c r="P28" s="48"/>
      <c r="Q28" s="53"/>
      <c r="R28" s="53"/>
      <c r="S28" s="48"/>
    </row>
    <row r="29" spans="1:31" x14ac:dyDescent="0.25">
      <c r="A29" t="s">
        <v>80</v>
      </c>
      <c r="B29">
        <v>335</v>
      </c>
      <c r="C29">
        <v>0.63</v>
      </c>
      <c r="F29" s="22" t="s">
        <v>293</v>
      </c>
      <c r="G29" s="47"/>
      <c r="H29" s="55"/>
      <c r="I29" s="55" t="s">
        <v>294</v>
      </c>
      <c r="J29" s="47"/>
      <c r="K29" s="55"/>
      <c r="L29" s="55" t="s">
        <v>298</v>
      </c>
      <c r="M29" s="47"/>
      <c r="N29" s="55"/>
      <c r="O29" s="55" t="s">
        <v>295</v>
      </c>
      <c r="P29" s="47"/>
      <c r="Q29" s="55"/>
      <c r="R29" s="55" t="s">
        <v>296</v>
      </c>
      <c r="S29" s="47"/>
    </row>
    <row r="30" spans="1:31" x14ac:dyDescent="0.25">
      <c r="A30" t="s">
        <v>91</v>
      </c>
      <c r="B30">
        <v>324</v>
      </c>
      <c r="C30">
        <v>0.61</v>
      </c>
      <c r="F30" t="s">
        <v>297</v>
      </c>
      <c r="G30" s="48">
        <v>100</v>
      </c>
      <c r="H30" s="53"/>
      <c r="I30" s="53" t="s">
        <v>297</v>
      </c>
      <c r="J30" s="73">
        <f>+J11/$J$11*100</f>
        <v>100</v>
      </c>
      <c r="K30" s="53"/>
      <c r="L30" s="53" t="s">
        <v>297</v>
      </c>
      <c r="M30" s="73">
        <f>+M11/$M$11*100</f>
        <v>100</v>
      </c>
      <c r="N30" s="53"/>
      <c r="O30" s="53" t="s">
        <v>297</v>
      </c>
      <c r="P30" s="48">
        <v>100</v>
      </c>
      <c r="Q30" s="53"/>
      <c r="R30" s="53" t="s">
        <v>297</v>
      </c>
      <c r="S30" s="73">
        <f>+S11/$S$11*100</f>
        <v>100</v>
      </c>
    </row>
    <row r="31" spans="1:31" x14ac:dyDescent="0.25">
      <c r="A31" t="s">
        <v>202</v>
      </c>
      <c r="B31">
        <v>318</v>
      </c>
      <c r="C31">
        <v>0.6</v>
      </c>
      <c r="F31" t="s">
        <v>52</v>
      </c>
      <c r="G31" s="48">
        <v>24.430565760470245</v>
      </c>
      <c r="H31" s="53"/>
      <c r="I31" s="53" t="s">
        <v>217</v>
      </c>
      <c r="J31" s="73">
        <f t="shared" ref="J31:J36" si="1">+J12/$J$11*100</f>
        <v>17.928676111382511</v>
      </c>
      <c r="K31" s="53"/>
      <c r="L31" s="53" t="s">
        <v>207</v>
      </c>
      <c r="M31" s="73">
        <f t="shared" ref="M31:M36" si="2">+M12/$M$11*100</f>
        <v>15.463389656938045</v>
      </c>
      <c r="N31" s="53"/>
      <c r="O31" s="53" t="s">
        <v>105</v>
      </c>
      <c r="P31" s="48">
        <v>14.242607121303561</v>
      </c>
      <c r="Q31" s="53"/>
      <c r="R31" s="53" t="s">
        <v>207</v>
      </c>
      <c r="S31" s="73">
        <f t="shared" ref="S31:S36" si="3">+S12/$S$11*100</f>
        <v>19.602272727272727</v>
      </c>
    </row>
    <row r="32" spans="1:31" x14ac:dyDescent="0.25">
      <c r="A32" t="s">
        <v>216</v>
      </c>
      <c r="B32">
        <v>266</v>
      </c>
      <c r="C32">
        <v>0.5</v>
      </c>
      <c r="F32" t="s">
        <v>210</v>
      </c>
      <c r="G32" s="48">
        <v>8.3394562821454805</v>
      </c>
      <c r="H32" s="53"/>
      <c r="I32" s="53" t="s">
        <v>207</v>
      </c>
      <c r="J32" s="73">
        <f t="shared" si="1"/>
        <v>9.7703957010258904</v>
      </c>
      <c r="K32" s="53"/>
      <c r="L32" s="53" t="s">
        <v>185</v>
      </c>
      <c r="M32" s="73">
        <f t="shared" si="2"/>
        <v>11.930363543266768</v>
      </c>
      <c r="N32" s="53"/>
      <c r="O32" s="53" t="s">
        <v>207</v>
      </c>
      <c r="P32" s="48">
        <v>11.526855763427882</v>
      </c>
      <c r="Q32" s="53"/>
      <c r="R32" s="53" t="s">
        <v>61</v>
      </c>
      <c r="S32" s="73">
        <f t="shared" si="3"/>
        <v>13.446969696969695</v>
      </c>
    </row>
    <row r="33" spans="1:19" x14ac:dyDescent="0.25">
      <c r="A33" t="s">
        <v>154</v>
      </c>
      <c r="B33">
        <v>197</v>
      </c>
      <c r="C33">
        <v>0.37</v>
      </c>
      <c r="F33" t="s">
        <v>185</v>
      </c>
      <c r="G33" s="48">
        <v>5.988243938280676</v>
      </c>
      <c r="H33" s="53"/>
      <c r="I33" s="53" t="s">
        <v>185</v>
      </c>
      <c r="J33" s="73">
        <f t="shared" si="1"/>
        <v>7.376648754274548</v>
      </c>
      <c r="K33" s="53"/>
      <c r="L33" s="53" t="s">
        <v>69</v>
      </c>
      <c r="M33" s="73">
        <f t="shared" si="2"/>
        <v>9.62621607782898</v>
      </c>
      <c r="N33" s="53"/>
      <c r="O33" s="53" t="s">
        <v>109</v>
      </c>
      <c r="P33" s="48">
        <v>11.406155703077852</v>
      </c>
      <c r="Q33" s="53"/>
      <c r="R33" s="53" t="s">
        <v>185</v>
      </c>
      <c r="S33" s="73">
        <f t="shared" si="3"/>
        <v>8.1439393939393945</v>
      </c>
    </row>
    <row r="34" spans="1:19" x14ac:dyDescent="0.25">
      <c r="A34" t="s">
        <v>155</v>
      </c>
      <c r="B34">
        <v>166</v>
      </c>
      <c r="C34">
        <v>0.31</v>
      </c>
      <c r="F34" t="s">
        <v>109</v>
      </c>
      <c r="G34" s="48">
        <v>5.2534900808229246</v>
      </c>
      <c r="H34" s="53"/>
      <c r="I34" s="53" t="s">
        <v>109</v>
      </c>
      <c r="J34" s="73">
        <f t="shared" si="1"/>
        <v>6.8392769907181243</v>
      </c>
      <c r="K34" s="53"/>
      <c r="L34" s="53" t="s">
        <v>217</v>
      </c>
      <c r="M34" s="73">
        <f t="shared" si="2"/>
        <v>7.0660522273425492</v>
      </c>
      <c r="N34" s="53"/>
      <c r="O34" s="53" t="s">
        <v>210</v>
      </c>
      <c r="P34" s="48">
        <v>10.863005431502716</v>
      </c>
      <c r="Q34" s="53"/>
      <c r="R34" s="53" t="s">
        <v>109</v>
      </c>
      <c r="S34" s="73">
        <f t="shared" si="3"/>
        <v>7.6704545454545459</v>
      </c>
    </row>
    <row r="35" spans="1:19" x14ac:dyDescent="0.25">
      <c r="A35" t="s">
        <v>264</v>
      </c>
      <c r="B35">
        <v>159</v>
      </c>
      <c r="C35">
        <v>0.3</v>
      </c>
      <c r="F35" t="s">
        <v>233</v>
      </c>
      <c r="G35" s="56">
        <v>5.0330639235855994</v>
      </c>
      <c r="H35" s="53"/>
      <c r="I35" s="53" t="s">
        <v>61</v>
      </c>
      <c r="J35" s="73">
        <f t="shared" si="1"/>
        <v>6.1553492916463117</v>
      </c>
      <c r="K35" s="53"/>
      <c r="L35" s="53" t="s">
        <v>105</v>
      </c>
      <c r="M35" s="73">
        <f t="shared" si="2"/>
        <v>6.6052227342549923</v>
      </c>
      <c r="N35" s="53"/>
      <c r="O35" s="53" t="s">
        <v>185</v>
      </c>
      <c r="P35" s="56">
        <v>7.3627036813518414</v>
      </c>
      <c r="Q35" s="53"/>
      <c r="R35" s="53" t="s">
        <v>69</v>
      </c>
      <c r="S35" s="73">
        <f t="shared" si="3"/>
        <v>7.5757575757575761</v>
      </c>
    </row>
    <row r="36" spans="1:19" x14ac:dyDescent="0.25">
      <c r="A36" t="s">
        <v>112</v>
      </c>
      <c r="B36">
        <v>154</v>
      </c>
      <c r="C36">
        <v>0.28999999999999998</v>
      </c>
      <c r="F36" s="46" t="s">
        <v>287</v>
      </c>
      <c r="G36" s="49">
        <v>50.477590007347537</v>
      </c>
      <c r="H36" s="54"/>
      <c r="I36" s="54" t="s">
        <v>287</v>
      </c>
      <c r="J36" s="73">
        <f t="shared" si="1"/>
        <v>51.929653150952618</v>
      </c>
      <c r="K36" s="54"/>
      <c r="L36" s="54" t="s">
        <v>287</v>
      </c>
      <c r="M36" s="73">
        <f t="shared" si="2"/>
        <v>49.308755760368662</v>
      </c>
      <c r="N36" s="54"/>
      <c r="O36" s="54" t="s">
        <v>287</v>
      </c>
      <c r="P36" s="49">
        <v>43.753771876885935</v>
      </c>
      <c r="Q36" s="54"/>
      <c r="R36" s="54" t="s">
        <v>287</v>
      </c>
      <c r="S36" s="73">
        <f t="shared" si="3"/>
        <v>42.803030303030305</v>
      </c>
    </row>
    <row r="37" spans="1:19" x14ac:dyDescent="0.25">
      <c r="A37" t="s">
        <v>145</v>
      </c>
      <c r="B37">
        <v>146</v>
      </c>
      <c r="C37">
        <v>0.27</v>
      </c>
    </row>
    <row r="38" spans="1:19" x14ac:dyDescent="0.25">
      <c r="A38" t="s">
        <v>226</v>
      </c>
      <c r="B38">
        <v>144</v>
      </c>
      <c r="C38">
        <v>0.27</v>
      </c>
    </row>
    <row r="39" spans="1:19" x14ac:dyDescent="0.25">
      <c r="A39" t="s">
        <v>182</v>
      </c>
      <c r="B39">
        <v>143</v>
      </c>
      <c r="C39">
        <v>0.27</v>
      </c>
    </row>
    <row r="40" spans="1:19" x14ac:dyDescent="0.25">
      <c r="A40" t="s">
        <v>132</v>
      </c>
      <c r="B40">
        <v>141</v>
      </c>
      <c r="C40">
        <v>0.26</v>
      </c>
    </row>
    <row r="41" spans="1:19" x14ac:dyDescent="0.25">
      <c r="A41">
        <v>508</v>
      </c>
      <c r="B41">
        <v>136</v>
      </c>
      <c r="C41">
        <v>0.26</v>
      </c>
    </row>
    <row r="42" spans="1:19" x14ac:dyDescent="0.25">
      <c r="A42" t="s">
        <v>172</v>
      </c>
      <c r="B42">
        <v>133</v>
      </c>
      <c r="C42">
        <v>0.25</v>
      </c>
    </row>
    <row r="43" spans="1:19" x14ac:dyDescent="0.25">
      <c r="A43" t="s">
        <v>90</v>
      </c>
      <c r="B43">
        <v>125</v>
      </c>
      <c r="C43">
        <v>0.23</v>
      </c>
    </row>
    <row r="44" spans="1:19" x14ac:dyDescent="0.25">
      <c r="A44" t="s">
        <v>180</v>
      </c>
      <c r="B44">
        <v>123</v>
      </c>
      <c r="C44">
        <v>0.23</v>
      </c>
    </row>
    <row r="45" spans="1:19" x14ac:dyDescent="0.25">
      <c r="A45" t="s">
        <v>265</v>
      </c>
      <c r="B45">
        <v>117</v>
      </c>
      <c r="C45">
        <v>0.22</v>
      </c>
    </row>
    <row r="46" spans="1:19" x14ac:dyDescent="0.25">
      <c r="A46" t="s">
        <v>171</v>
      </c>
      <c r="B46">
        <v>115</v>
      </c>
      <c r="C46">
        <v>0.22</v>
      </c>
    </row>
    <row r="47" spans="1:19" x14ac:dyDescent="0.25">
      <c r="A47" t="s">
        <v>124</v>
      </c>
      <c r="B47">
        <v>112</v>
      </c>
      <c r="C47">
        <v>0.21</v>
      </c>
    </row>
    <row r="48" spans="1:19" x14ac:dyDescent="0.25">
      <c r="A48" t="s">
        <v>221</v>
      </c>
      <c r="B48">
        <v>111</v>
      </c>
      <c r="C48">
        <v>0.21</v>
      </c>
    </row>
    <row r="49" spans="1:3" x14ac:dyDescent="0.25">
      <c r="A49" t="s">
        <v>227</v>
      </c>
      <c r="B49">
        <v>109</v>
      </c>
      <c r="C49">
        <v>0.2</v>
      </c>
    </row>
    <row r="50" spans="1:3" x14ac:dyDescent="0.25">
      <c r="A50" t="s">
        <v>190</v>
      </c>
      <c r="B50">
        <v>97</v>
      </c>
      <c r="C50">
        <v>0.18</v>
      </c>
    </row>
    <row r="51" spans="1:3" x14ac:dyDescent="0.25">
      <c r="A51" t="s">
        <v>51</v>
      </c>
      <c r="B51">
        <v>96</v>
      </c>
      <c r="C51">
        <v>0.18</v>
      </c>
    </row>
    <row r="52" spans="1:3" x14ac:dyDescent="0.25">
      <c r="A52" t="s">
        <v>117</v>
      </c>
      <c r="B52">
        <v>96</v>
      </c>
      <c r="C52">
        <v>0.18</v>
      </c>
    </row>
    <row r="53" spans="1:3" x14ac:dyDescent="0.25">
      <c r="A53" t="s">
        <v>184</v>
      </c>
      <c r="B53">
        <v>96</v>
      </c>
      <c r="C53">
        <v>0.18</v>
      </c>
    </row>
    <row r="54" spans="1:3" x14ac:dyDescent="0.25">
      <c r="A54" t="s">
        <v>160</v>
      </c>
      <c r="B54">
        <v>93</v>
      </c>
      <c r="C54">
        <v>0.17</v>
      </c>
    </row>
    <row r="55" spans="1:3" x14ac:dyDescent="0.25">
      <c r="A55" t="s">
        <v>115</v>
      </c>
      <c r="B55">
        <v>90</v>
      </c>
      <c r="C55">
        <v>0.17</v>
      </c>
    </row>
    <row r="56" spans="1:3" x14ac:dyDescent="0.25">
      <c r="A56" t="s">
        <v>198</v>
      </c>
      <c r="B56">
        <v>89</v>
      </c>
      <c r="C56">
        <v>0.17</v>
      </c>
    </row>
    <row r="57" spans="1:3" x14ac:dyDescent="0.25">
      <c r="A57" t="s">
        <v>88</v>
      </c>
      <c r="B57">
        <v>88</v>
      </c>
      <c r="C57">
        <v>0.17</v>
      </c>
    </row>
    <row r="58" spans="1:3" x14ac:dyDescent="0.25">
      <c r="A58">
        <v>218</v>
      </c>
      <c r="B58">
        <v>88</v>
      </c>
      <c r="C58">
        <v>0.17</v>
      </c>
    </row>
    <row r="59" spans="1:3" x14ac:dyDescent="0.25">
      <c r="A59" t="s">
        <v>94</v>
      </c>
      <c r="B59">
        <v>84</v>
      </c>
      <c r="C59">
        <v>0.16</v>
      </c>
    </row>
    <row r="60" spans="1:3" x14ac:dyDescent="0.25">
      <c r="A60" t="s">
        <v>104</v>
      </c>
      <c r="B60">
        <v>81</v>
      </c>
      <c r="C60">
        <v>0.15</v>
      </c>
    </row>
    <row r="61" spans="1:3" x14ac:dyDescent="0.25">
      <c r="A61" t="s">
        <v>151</v>
      </c>
      <c r="B61">
        <v>77</v>
      </c>
      <c r="C61">
        <v>0.14000000000000001</v>
      </c>
    </row>
    <row r="62" spans="1:3" x14ac:dyDescent="0.25">
      <c r="A62" t="s">
        <v>66</v>
      </c>
      <c r="B62">
        <v>74</v>
      </c>
      <c r="C62">
        <v>0.14000000000000001</v>
      </c>
    </row>
    <row r="63" spans="1:3" x14ac:dyDescent="0.25">
      <c r="A63" t="s">
        <v>232</v>
      </c>
      <c r="B63">
        <v>72</v>
      </c>
      <c r="C63">
        <v>0.14000000000000001</v>
      </c>
    </row>
    <row r="64" spans="1:3" x14ac:dyDescent="0.25">
      <c r="A64" t="s">
        <v>168</v>
      </c>
      <c r="B64">
        <v>70</v>
      </c>
      <c r="C64">
        <v>0.13</v>
      </c>
    </row>
    <row r="65" spans="1:3" x14ac:dyDescent="0.25">
      <c r="A65" t="s">
        <v>95</v>
      </c>
      <c r="B65">
        <v>69</v>
      </c>
      <c r="C65">
        <v>0.13</v>
      </c>
    </row>
    <row r="66" spans="1:3" x14ac:dyDescent="0.25">
      <c r="A66" t="s">
        <v>46</v>
      </c>
      <c r="B66">
        <v>64</v>
      </c>
      <c r="C66">
        <v>0.12</v>
      </c>
    </row>
    <row r="67" spans="1:3" x14ac:dyDescent="0.25">
      <c r="A67" t="s">
        <v>71</v>
      </c>
      <c r="B67">
        <v>64</v>
      </c>
      <c r="C67">
        <v>0.12</v>
      </c>
    </row>
    <row r="68" spans="1:3" x14ac:dyDescent="0.25">
      <c r="A68" t="s">
        <v>48</v>
      </c>
      <c r="B68">
        <v>62</v>
      </c>
      <c r="C68">
        <v>0.12</v>
      </c>
    </row>
    <row r="69" spans="1:3" x14ac:dyDescent="0.25">
      <c r="A69">
        <v>502</v>
      </c>
      <c r="B69">
        <v>60</v>
      </c>
      <c r="C69">
        <v>0.11</v>
      </c>
    </row>
    <row r="70" spans="1:3" x14ac:dyDescent="0.25">
      <c r="A70" t="s">
        <v>114</v>
      </c>
      <c r="B70">
        <v>59</v>
      </c>
      <c r="C70">
        <v>0.11</v>
      </c>
    </row>
    <row r="71" spans="1:3" x14ac:dyDescent="0.25">
      <c r="A71" t="s">
        <v>142</v>
      </c>
      <c r="B71">
        <v>59</v>
      </c>
      <c r="C71">
        <v>0.11</v>
      </c>
    </row>
    <row r="72" spans="1:3" x14ac:dyDescent="0.25">
      <c r="A72" t="s">
        <v>134</v>
      </c>
      <c r="B72">
        <v>57</v>
      </c>
      <c r="C72">
        <v>0.11</v>
      </c>
    </row>
    <row r="73" spans="1:3" x14ac:dyDescent="0.25">
      <c r="A73" t="s">
        <v>81</v>
      </c>
      <c r="B73">
        <v>55</v>
      </c>
      <c r="C73">
        <v>0.1</v>
      </c>
    </row>
    <row r="74" spans="1:3" x14ac:dyDescent="0.25">
      <c r="A74" t="s">
        <v>103</v>
      </c>
      <c r="B74">
        <v>55</v>
      </c>
      <c r="C74">
        <v>0.1</v>
      </c>
    </row>
    <row r="75" spans="1:3" x14ac:dyDescent="0.25">
      <c r="A75" t="s">
        <v>89</v>
      </c>
      <c r="B75">
        <v>50</v>
      </c>
      <c r="C75">
        <v>0.09</v>
      </c>
    </row>
    <row r="76" spans="1:3" x14ac:dyDescent="0.25">
      <c r="A76" t="s">
        <v>125</v>
      </c>
      <c r="B76">
        <v>50</v>
      </c>
      <c r="C76">
        <v>0.09</v>
      </c>
    </row>
    <row r="77" spans="1:3" x14ac:dyDescent="0.25">
      <c r="A77">
        <v>325</v>
      </c>
      <c r="B77">
        <v>50</v>
      </c>
      <c r="C77">
        <v>0.09</v>
      </c>
    </row>
    <row r="78" spans="1:3" x14ac:dyDescent="0.25">
      <c r="A78" t="s">
        <v>266</v>
      </c>
      <c r="B78">
        <v>49</v>
      </c>
      <c r="C78">
        <v>0.09</v>
      </c>
    </row>
    <row r="79" spans="1:3" x14ac:dyDescent="0.25">
      <c r="A79" t="s">
        <v>237</v>
      </c>
      <c r="B79">
        <v>49</v>
      </c>
      <c r="C79">
        <v>0.09</v>
      </c>
    </row>
    <row r="80" spans="1:3" x14ac:dyDescent="0.25">
      <c r="A80" t="s">
        <v>192</v>
      </c>
      <c r="B80">
        <v>48</v>
      </c>
      <c r="C80">
        <v>0.09</v>
      </c>
    </row>
    <row r="81" spans="1:3" x14ac:dyDescent="0.25">
      <c r="A81" t="s">
        <v>170</v>
      </c>
      <c r="B81">
        <v>47</v>
      </c>
      <c r="C81">
        <v>0.09</v>
      </c>
    </row>
    <row r="82" spans="1:3" x14ac:dyDescent="0.25">
      <c r="A82" t="s">
        <v>100</v>
      </c>
      <c r="B82">
        <v>43</v>
      </c>
      <c r="C82">
        <v>0.08</v>
      </c>
    </row>
    <row r="83" spans="1:3" x14ac:dyDescent="0.25">
      <c r="A83" t="s">
        <v>267</v>
      </c>
      <c r="B83">
        <v>42</v>
      </c>
      <c r="C83">
        <v>0.08</v>
      </c>
    </row>
    <row r="84" spans="1:3" x14ac:dyDescent="0.25">
      <c r="A84" t="s">
        <v>47</v>
      </c>
      <c r="B84">
        <v>41</v>
      </c>
      <c r="C84">
        <v>0.08</v>
      </c>
    </row>
    <row r="85" spans="1:3" x14ac:dyDescent="0.25">
      <c r="A85" t="s">
        <v>175</v>
      </c>
      <c r="B85">
        <v>40</v>
      </c>
      <c r="C85">
        <v>0.08</v>
      </c>
    </row>
    <row r="86" spans="1:3" x14ac:dyDescent="0.25">
      <c r="A86" t="s">
        <v>205</v>
      </c>
      <c r="B86">
        <v>40</v>
      </c>
      <c r="C86">
        <v>0.08</v>
      </c>
    </row>
    <row r="87" spans="1:3" x14ac:dyDescent="0.25">
      <c r="A87" t="s">
        <v>87</v>
      </c>
      <c r="B87">
        <v>39</v>
      </c>
      <c r="C87">
        <v>7.0000000000000007E-2</v>
      </c>
    </row>
    <row r="88" spans="1:3" x14ac:dyDescent="0.25">
      <c r="A88" t="s">
        <v>110</v>
      </c>
      <c r="B88">
        <v>38</v>
      </c>
      <c r="C88">
        <v>7.0000000000000007E-2</v>
      </c>
    </row>
    <row r="89" spans="1:3" x14ac:dyDescent="0.25">
      <c r="A89" t="s">
        <v>98</v>
      </c>
      <c r="B89">
        <v>34</v>
      </c>
      <c r="C89">
        <v>0.06</v>
      </c>
    </row>
    <row r="90" spans="1:3" x14ac:dyDescent="0.25">
      <c r="A90" t="s">
        <v>123</v>
      </c>
      <c r="B90">
        <v>33</v>
      </c>
      <c r="C90">
        <v>0.06</v>
      </c>
    </row>
    <row r="91" spans="1:3" x14ac:dyDescent="0.25">
      <c r="A91" t="s">
        <v>204</v>
      </c>
      <c r="B91">
        <v>33</v>
      </c>
      <c r="C91">
        <v>0.06</v>
      </c>
    </row>
    <row r="92" spans="1:3" x14ac:dyDescent="0.25">
      <c r="A92" t="s">
        <v>138</v>
      </c>
      <c r="B92">
        <v>31</v>
      </c>
      <c r="C92">
        <v>0.06</v>
      </c>
    </row>
    <row r="93" spans="1:3" x14ac:dyDescent="0.25">
      <c r="A93" t="s">
        <v>199</v>
      </c>
      <c r="B93">
        <v>30</v>
      </c>
      <c r="C93">
        <v>0.06</v>
      </c>
    </row>
    <row r="94" spans="1:3" x14ac:dyDescent="0.25">
      <c r="A94" t="s">
        <v>58</v>
      </c>
      <c r="B94">
        <v>29</v>
      </c>
      <c r="C94">
        <v>0.05</v>
      </c>
    </row>
    <row r="95" spans="1:3" x14ac:dyDescent="0.25">
      <c r="A95" t="s">
        <v>163</v>
      </c>
      <c r="B95">
        <v>28</v>
      </c>
      <c r="C95">
        <v>0.05</v>
      </c>
    </row>
    <row r="96" spans="1:3" x14ac:dyDescent="0.25">
      <c r="A96" t="s">
        <v>268</v>
      </c>
      <c r="B96">
        <v>26</v>
      </c>
      <c r="C96">
        <v>0.05</v>
      </c>
    </row>
    <row r="97" spans="1:3" x14ac:dyDescent="0.25">
      <c r="A97" t="s">
        <v>173</v>
      </c>
      <c r="B97">
        <v>25</v>
      </c>
      <c r="C97">
        <v>0.05</v>
      </c>
    </row>
    <row r="98" spans="1:3" x14ac:dyDescent="0.25">
      <c r="A98" t="s">
        <v>75</v>
      </c>
      <c r="B98">
        <v>23</v>
      </c>
      <c r="C98">
        <v>0.04</v>
      </c>
    </row>
    <row r="99" spans="1:3" x14ac:dyDescent="0.25">
      <c r="A99" t="s">
        <v>146</v>
      </c>
      <c r="B99">
        <v>22</v>
      </c>
      <c r="C99">
        <v>0.04</v>
      </c>
    </row>
    <row r="100" spans="1:3" x14ac:dyDescent="0.25">
      <c r="A100" t="s">
        <v>144</v>
      </c>
      <c r="B100">
        <v>21</v>
      </c>
      <c r="C100">
        <v>0.04</v>
      </c>
    </row>
    <row r="101" spans="1:3" x14ac:dyDescent="0.25">
      <c r="A101" t="s">
        <v>269</v>
      </c>
      <c r="B101">
        <v>21</v>
      </c>
      <c r="C101">
        <v>0.04</v>
      </c>
    </row>
    <row r="102" spans="1:3" x14ac:dyDescent="0.25">
      <c r="A102" t="s">
        <v>67</v>
      </c>
      <c r="B102">
        <v>20</v>
      </c>
      <c r="C102">
        <v>0.04</v>
      </c>
    </row>
    <row r="103" spans="1:3" x14ac:dyDescent="0.25">
      <c r="A103" t="s">
        <v>148</v>
      </c>
      <c r="B103">
        <v>20</v>
      </c>
      <c r="C103">
        <v>0.04</v>
      </c>
    </row>
    <row r="104" spans="1:3" x14ac:dyDescent="0.25">
      <c r="A104" t="s">
        <v>59</v>
      </c>
      <c r="B104">
        <v>19</v>
      </c>
      <c r="C104">
        <v>0.04</v>
      </c>
    </row>
    <row r="105" spans="1:3" x14ac:dyDescent="0.25">
      <c r="A105" t="s">
        <v>74</v>
      </c>
      <c r="B105">
        <v>19</v>
      </c>
      <c r="C105">
        <v>0.04</v>
      </c>
    </row>
    <row r="106" spans="1:3" x14ac:dyDescent="0.25">
      <c r="A106" t="s">
        <v>270</v>
      </c>
      <c r="B106">
        <v>19</v>
      </c>
      <c r="C106">
        <v>0.04</v>
      </c>
    </row>
    <row r="107" spans="1:3" x14ac:dyDescent="0.25">
      <c r="A107" t="s">
        <v>230</v>
      </c>
      <c r="B107">
        <v>18</v>
      </c>
      <c r="C107">
        <v>0.03</v>
      </c>
    </row>
    <row r="108" spans="1:3" x14ac:dyDescent="0.25">
      <c r="A108" t="s">
        <v>129</v>
      </c>
      <c r="B108">
        <v>17</v>
      </c>
      <c r="C108">
        <v>0.03</v>
      </c>
    </row>
    <row r="109" spans="1:3" x14ac:dyDescent="0.25">
      <c r="A109" t="s">
        <v>271</v>
      </c>
      <c r="B109">
        <v>17</v>
      </c>
      <c r="C109">
        <v>0.03</v>
      </c>
    </row>
    <row r="110" spans="1:3" x14ac:dyDescent="0.25">
      <c r="A110" t="s">
        <v>57</v>
      </c>
      <c r="B110">
        <v>16</v>
      </c>
      <c r="C110">
        <v>0.03</v>
      </c>
    </row>
    <row r="111" spans="1:3" x14ac:dyDescent="0.25">
      <c r="A111" t="s">
        <v>220</v>
      </c>
      <c r="B111">
        <v>15</v>
      </c>
      <c r="C111">
        <v>0.03</v>
      </c>
    </row>
    <row r="112" spans="1:3" x14ac:dyDescent="0.25">
      <c r="A112" t="s">
        <v>272</v>
      </c>
      <c r="B112">
        <v>15</v>
      </c>
      <c r="C112">
        <v>0.03</v>
      </c>
    </row>
    <row r="113" spans="1:3" x14ac:dyDescent="0.25">
      <c r="A113" t="s">
        <v>68</v>
      </c>
      <c r="B113">
        <v>14</v>
      </c>
      <c r="C113">
        <v>0.03</v>
      </c>
    </row>
    <row r="114" spans="1:3" x14ac:dyDescent="0.25">
      <c r="A114" t="s">
        <v>97</v>
      </c>
      <c r="B114">
        <v>14</v>
      </c>
      <c r="C114">
        <v>0.03</v>
      </c>
    </row>
    <row r="115" spans="1:3" x14ac:dyDescent="0.25">
      <c r="A115" t="s">
        <v>141</v>
      </c>
      <c r="B115">
        <v>14</v>
      </c>
      <c r="C115">
        <v>0.03</v>
      </c>
    </row>
    <row r="116" spans="1:3" x14ac:dyDescent="0.25">
      <c r="A116" t="s">
        <v>231</v>
      </c>
      <c r="B116">
        <v>14</v>
      </c>
      <c r="C116">
        <v>0.03</v>
      </c>
    </row>
    <row r="117" spans="1:3" x14ac:dyDescent="0.25">
      <c r="A117">
        <v>228</v>
      </c>
      <c r="B117">
        <v>14</v>
      </c>
      <c r="C117">
        <v>0.03</v>
      </c>
    </row>
    <row r="118" spans="1:3" x14ac:dyDescent="0.25">
      <c r="A118" t="s">
        <v>195</v>
      </c>
      <c r="B118">
        <v>13</v>
      </c>
      <c r="C118">
        <v>0.02</v>
      </c>
    </row>
    <row r="119" spans="1:3" x14ac:dyDescent="0.25">
      <c r="A119">
        <v>806</v>
      </c>
      <c r="B119">
        <v>13</v>
      </c>
      <c r="C119">
        <v>0.02</v>
      </c>
    </row>
    <row r="120" spans="1:3" x14ac:dyDescent="0.25">
      <c r="A120" t="s">
        <v>273</v>
      </c>
      <c r="B120">
        <v>12</v>
      </c>
      <c r="C120">
        <v>0.02</v>
      </c>
    </row>
    <row r="121" spans="1:3" x14ac:dyDescent="0.25">
      <c r="A121" t="s">
        <v>274</v>
      </c>
      <c r="B121">
        <v>12</v>
      </c>
      <c r="C121">
        <v>0.02</v>
      </c>
    </row>
    <row r="122" spans="1:3" x14ac:dyDescent="0.25">
      <c r="A122" t="s">
        <v>133</v>
      </c>
      <c r="B122">
        <v>12</v>
      </c>
      <c r="C122">
        <v>0.02</v>
      </c>
    </row>
    <row r="123" spans="1:3" x14ac:dyDescent="0.25">
      <c r="A123" t="s">
        <v>49</v>
      </c>
      <c r="B123">
        <v>11</v>
      </c>
      <c r="C123">
        <v>0.02</v>
      </c>
    </row>
    <row r="124" spans="1:3" x14ac:dyDescent="0.25">
      <c r="A124" t="s">
        <v>77</v>
      </c>
      <c r="B124">
        <v>11</v>
      </c>
      <c r="C124">
        <v>0.02</v>
      </c>
    </row>
    <row r="125" spans="1:3" x14ac:dyDescent="0.25">
      <c r="A125" t="s">
        <v>159</v>
      </c>
      <c r="B125">
        <v>11</v>
      </c>
      <c r="C125">
        <v>0.02</v>
      </c>
    </row>
    <row r="126" spans="1:3" x14ac:dyDescent="0.25">
      <c r="A126" t="s">
        <v>127</v>
      </c>
      <c r="B126">
        <v>10</v>
      </c>
      <c r="C126">
        <v>0.02</v>
      </c>
    </row>
    <row r="127" spans="1:3" x14ac:dyDescent="0.25">
      <c r="A127" t="s">
        <v>149</v>
      </c>
      <c r="B127">
        <v>10</v>
      </c>
      <c r="C127">
        <v>0.02</v>
      </c>
    </row>
    <row r="128" spans="1:3" x14ac:dyDescent="0.25">
      <c r="A128" t="s">
        <v>214</v>
      </c>
      <c r="B128">
        <v>10</v>
      </c>
      <c r="C128">
        <v>0.02</v>
      </c>
    </row>
    <row r="129" spans="1:3" x14ac:dyDescent="0.25">
      <c r="A129" t="s">
        <v>275</v>
      </c>
      <c r="B129">
        <v>9</v>
      </c>
      <c r="C129">
        <v>0.02</v>
      </c>
    </row>
    <row r="130" spans="1:3" x14ac:dyDescent="0.25">
      <c r="A130" t="s">
        <v>239</v>
      </c>
      <c r="B130">
        <v>9</v>
      </c>
      <c r="C130">
        <v>0.02</v>
      </c>
    </row>
    <row r="131" spans="1:3" x14ac:dyDescent="0.25">
      <c r="A131">
        <v>613</v>
      </c>
      <c r="B131">
        <v>9</v>
      </c>
      <c r="C131">
        <v>0.02</v>
      </c>
    </row>
    <row r="132" spans="1:3" x14ac:dyDescent="0.25">
      <c r="A132" t="s">
        <v>62</v>
      </c>
      <c r="B132">
        <v>8</v>
      </c>
      <c r="C132">
        <v>0.02</v>
      </c>
    </row>
    <row r="133" spans="1:3" x14ac:dyDescent="0.25">
      <c r="A133" t="s">
        <v>106</v>
      </c>
      <c r="B133">
        <v>8</v>
      </c>
      <c r="C133">
        <v>0.02</v>
      </c>
    </row>
    <row r="134" spans="1:3" x14ac:dyDescent="0.25">
      <c r="A134" t="s">
        <v>150</v>
      </c>
      <c r="B134">
        <v>8</v>
      </c>
      <c r="C134">
        <v>0.02</v>
      </c>
    </row>
    <row r="135" spans="1:3" x14ac:dyDescent="0.25">
      <c r="A135" t="s">
        <v>162</v>
      </c>
      <c r="B135">
        <v>8</v>
      </c>
      <c r="C135">
        <v>0.02</v>
      </c>
    </row>
    <row r="136" spans="1:3" x14ac:dyDescent="0.25">
      <c r="A136" t="s">
        <v>276</v>
      </c>
      <c r="B136">
        <v>8</v>
      </c>
      <c r="C136">
        <v>0.02</v>
      </c>
    </row>
    <row r="137" spans="1:3" x14ac:dyDescent="0.25">
      <c r="A137">
        <v>511</v>
      </c>
      <c r="B137">
        <v>8</v>
      </c>
      <c r="C137">
        <v>0.02</v>
      </c>
    </row>
    <row r="138" spans="1:3" x14ac:dyDescent="0.25">
      <c r="A138">
        <v>718</v>
      </c>
      <c r="B138">
        <v>8</v>
      </c>
      <c r="C138">
        <v>0.02</v>
      </c>
    </row>
    <row r="139" spans="1:3" x14ac:dyDescent="0.25">
      <c r="A139" t="s">
        <v>45</v>
      </c>
      <c r="B139">
        <v>7</v>
      </c>
      <c r="C139">
        <v>0.01</v>
      </c>
    </row>
    <row r="140" spans="1:3" x14ac:dyDescent="0.25">
      <c r="A140" t="s">
        <v>60</v>
      </c>
      <c r="B140">
        <v>7</v>
      </c>
      <c r="C140">
        <v>0.01</v>
      </c>
    </row>
    <row r="141" spans="1:3" x14ac:dyDescent="0.25">
      <c r="A141" t="s">
        <v>65</v>
      </c>
      <c r="B141">
        <v>7</v>
      </c>
      <c r="C141">
        <v>0.01</v>
      </c>
    </row>
    <row r="142" spans="1:3" x14ac:dyDescent="0.25">
      <c r="A142" t="s">
        <v>203</v>
      </c>
      <c r="B142">
        <v>7</v>
      </c>
      <c r="C142">
        <v>0.01</v>
      </c>
    </row>
    <row r="143" spans="1:3" x14ac:dyDescent="0.25">
      <c r="A143" t="s">
        <v>277</v>
      </c>
      <c r="B143">
        <v>6</v>
      </c>
      <c r="C143">
        <v>0.01</v>
      </c>
    </row>
    <row r="144" spans="1:3" x14ac:dyDescent="0.25">
      <c r="A144" t="s">
        <v>102</v>
      </c>
      <c r="B144">
        <v>6</v>
      </c>
      <c r="C144">
        <v>0.01</v>
      </c>
    </row>
    <row r="145" spans="1:3" x14ac:dyDescent="0.25">
      <c r="A145" t="s">
        <v>111</v>
      </c>
      <c r="B145">
        <v>6</v>
      </c>
      <c r="C145">
        <v>0.01</v>
      </c>
    </row>
    <row r="146" spans="1:3" x14ac:dyDescent="0.25">
      <c r="A146" t="s">
        <v>152</v>
      </c>
      <c r="B146">
        <v>6</v>
      </c>
      <c r="C146">
        <v>0.01</v>
      </c>
    </row>
    <row r="147" spans="1:3" x14ac:dyDescent="0.25">
      <c r="A147" t="s">
        <v>165</v>
      </c>
      <c r="B147">
        <v>6</v>
      </c>
      <c r="C147">
        <v>0.01</v>
      </c>
    </row>
    <row r="148" spans="1:3" x14ac:dyDescent="0.25">
      <c r="A148">
        <v>445</v>
      </c>
      <c r="B148">
        <v>6</v>
      </c>
      <c r="C148">
        <v>0.01</v>
      </c>
    </row>
    <row r="149" spans="1:3" x14ac:dyDescent="0.25">
      <c r="A149">
        <v>521</v>
      </c>
      <c r="B149">
        <v>6</v>
      </c>
      <c r="C149">
        <v>0.01</v>
      </c>
    </row>
    <row r="150" spans="1:3" x14ac:dyDescent="0.25">
      <c r="A150" t="s">
        <v>56</v>
      </c>
      <c r="B150">
        <v>5</v>
      </c>
      <c r="C150">
        <v>0.01</v>
      </c>
    </row>
    <row r="151" spans="1:3" x14ac:dyDescent="0.25">
      <c r="A151" t="s">
        <v>92</v>
      </c>
      <c r="B151">
        <v>5</v>
      </c>
      <c r="C151">
        <v>0.01</v>
      </c>
    </row>
    <row r="152" spans="1:3" x14ac:dyDescent="0.25">
      <c r="A152" t="s">
        <v>108</v>
      </c>
      <c r="B152">
        <v>5</v>
      </c>
      <c r="C152">
        <v>0.01</v>
      </c>
    </row>
    <row r="153" spans="1:3" x14ac:dyDescent="0.25">
      <c r="A153" t="s">
        <v>137</v>
      </c>
      <c r="B153">
        <v>5</v>
      </c>
      <c r="C153">
        <v>0.01</v>
      </c>
    </row>
    <row r="154" spans="1:3" x14ac:dyDescent="0.25">
      <c r="A154" t="s">
        <v>278</v>
      </c>
      <c r="B154">
        <v>5</v>
      </c>
      <c r="C154">
        <v>0.01</v>
      </c>
    </row>
    <row r="155" spans="1:3" x14ac:dyDescent="0.25">
      <c r="A155" t="s">
        <v>169</v>
      </c>
      <c r="B155">
        <v>5</v>
      </c>
      <c r="C155">
        <v>0.01</v>
      </c>
    </row>
    <row r="156" spans="1:3" x14ac:dyDescent="0.25">
      <c r="A156" t="s">
        <v>191</v>
      </c>
      <c r="B156">
        <v>5</v>
      </c>
      <c r="C156">
        <v>0.01</v>
      </c>
    </row>
    <row r="157" spans="1:3" x14ac:dyDescent="0.25">
      <c r="A157" t="s">
        <v>206</v>
      </c>
      <c r="B157">
        <v>5</v>
      </c>
      <c r="C157">
        <v>0.01</v>
      </c>
    </row>
    <row r="158" spans="1:3" x14ac:dyDescent="0.25">
      <c r="A158" t="s">
        <v>234</v>
      </c>
      <c r="B158">
        <v>5</v>
      </c>
      <c r="C158">
        <v>0.01</v>
      </c>
    </row>
    <row r="159" spans="1:3" x14ac:dyDescent="0.25">
      <c r="A159">
        <v>439</v>
      </c>
      <c r="B159">
        <v>5</v>
      </c>
      <c r="C159">
        <v>0.01</v>
      </c>
    </row>
    <row r="160" spans="1:3" x14ac:dyDescent="0.25">
      <c r="A160">
        <v>603</v>
      </c>
      <c r="B160">
        <v>5</v>
      </c>
      <c r="C160">
        <v>0.01</v>
      </c>
    </row>
    <row r="161" spans="1:3" x14ac:dyDescent="0.25">
      <c r="A161" t="s">
        <v>279</v>
      </c>
      <c r="B161">
        <v>4</v>
      </c>
      <c r="C161">
        <v>0.01</v>
      </c>
    </row>
    <row r="162" spans="1:3" x14ac:dyDescent="0.25">
      <c r="A162" t="s">
        <v>280</v>
      </c>
      <c r="B162">
        <v>4</v>
      </c>
      <c r="C162">
        <v>0.01</v>
      </c>
    </row>
    <row r="163" spans="1:3" x14ac:dyDescent="0.25">
      <c r="A163" t="s">
        <v>238</v>
      </c>
      <c r="B163">
        <v>4</v>
      </c>
      <c r="C163">
        <v>0.01</v>
      </c>
    </row>
    <row r="164" spans="1:3" x14ac:dyDescent="0.25">
      <c r="A164">
        <v>273</v>
      </c>
      <c r="B164">
        <v>4</v>
      </c>
      <c r="C164">
        <v>0.01</v>
      </c>
    </row>
    <row r="165" spans="1:3" x14ac:dyDescent="0.25">
      <c r="A165">
        <v>526</v>
      </c>
      <c r="B165">
        <v>4</v>
      </c>
      <c r="C165">
        <v>0.01</v>
      </c>
    </row>
    <row r="166" spans="1:3" x14ac:dyDescent="0.25">
      <c r="A166">
        <v>540</v>
      </c>
      <c r="B166">
        <v>4</v>
      </c>
      <c r="C166">
        <v>0.01</v>
      </c>
    </row>
    <row r="167" spans="1:3" x14ac:dyDescent="0.25">
      <c r="A167">
        <v>702</v>
      </c>
      <c r="B167">
        <v>4</v>
      </c>
      <c r="C167">
        <v>0.01</v>
      </c>
    </row>
    <row r="168" spans="1:3" x14ac:dyDescent="0.25">
      <c r="A168">
        <v>808</v>
      </c>
      <c r="B168">
        <v>4</v>
      </c>
      <c r="C168">
        <v>0.01</v>
      </c>
    </row>
    <row r="169" spans="1:3" x14ac:dyDescent="0.25">
      <c r="A169" t="s">
        <v>73</v>
      </c>
      <c r="B169">
        <v>3</v>
      </c>
      <c r="C169">
        <v>0.01</v>
      </c>
    </row>
    <row r="170" spans="1:3" x14ac:dyDescent="0.25">
      <c r="A170" t="s">
        <v>107</v>
      </c>
      <c r="B170">
        <v>3</v>
      </c>
      <c r="C170">
        <v>0.01</v>
      </c>
    </row>
    <row r="171" spans="1:3" x14ac:dyDescent="0.25">
      <c r="A171" t="s">
        <v>122</v>
      </c>
      <c r="B171">
        <v>3</v>
      </c>
      <c r="C171">
        <v>0.01</v>
      </c>
    </row>
    <row r="172" spans="1:3" x14ac:dyDescent="0.25">
      <c r="A172" t="s">
        <v>153</v>
      </c>
      <c r="B172">
        <v>3</v>
      </c>
      <c r="C172">
        <v>0.01</v>
      </c>
    </row>
    <row r="173" spans="1:3" x14ac:dyDescent="0.25">
      <c r="A173" t="s">
        <v>200</v>
      </c>
      <c r="B173">
        <v>3</v>
      </c>
      <c r="C173">
        <v>0.01</v>
      </c>
    </row>
    <row r="174" spans="1:3" x14ac:dyDescent="0.25">
      <c r="A174" t="s">
        <v>281</v>
      </c>
      <c r="B174">
        <v>3</v>
      </c>
      <c r="C174">
        <v>0.01</v>
      </c>
    </row>
    <row r="175" spans="1:3" x14ac:dyDescent="0.25">
      <c r="A175" t="s">
        <v>235</v>
      </c>
      <c r="B175">
        <v>3</v>
      </c>
      <c r="C175">
        <v>0.01</v>
      </c>
    </row>
    <row r="176" spans="1:3" x14ac:dyDescent="0.25">
      <c r="A176">
        <v>447</v>
      </c>
      <c r="B176">
        <v>3</v>
      </c>
      <c r="C176">
        <v>0.01</v>
      </c>
    </row>
    <row r="177" spans="1:3" x14ac:dyDescent="0.25">
      <c r="A177">
        <v>539</v>
      </c>
      <c r="B177">
        <v>3</v>
      </c>
      <c r="C177">
        <v>0.01</v>
      </c>
    </row>
    <row r="178" spans="1:3" x14ac:dyDescent="0.25">
      <c r="A178" t="s">
        <v>50</v>
      </c>
      <c r="B178">
        <v>2</v>
      </c>
      <c r="C178">
        <v>0</v>
      </c>
    </row>
    <row r="179" spans="1:3" x14ac:dyDescent="0.25">
      <c r="A179" t="s">
        <v>78</v>
      </c>
      <c r="B179">
        <v>2</v>
      </c>
      <c r="C179">
        <v>0</v>
      </c>
    </row>
    <row r="180" spans="1:3" x14ac:dyDescent="0.25">
      <c r="A180" t="s">
        <v>113</v>
      </c>
      <c r="B180">
        <v>2</v>
      </c>
      <c r="C180">
        <v>0</v>
      </c>
    </row>
    <row r="181" spans="1:3" x14ac:dyDescent="0.25">
      <c r="A181" t="s">
        <v>116</v>
      </c>
      <c r="B181">
        <v>2</v>
      </c>
      <c r="C181">
        <v>0</v>
      </c>
    </row>
    <row r="182" spans="1:3" x14ac:dyDescent="0.25">
      <c r="A182" t="s">
        <v>135</v>
      </c>
      <c r="B182">
        <v>2</v>
      </c>
      <c r="C182">
        <v>0</v>
      </c>
    </row>
    <row r="183" spans="1:3" x14ac:dyDescent="0.25">
      <c r="A183" t="s">
        <v>282</v>
      </c>
      <c r="B183">
        <v>2</v>
      </c>
      <c r="C183">
        <v>0</v>
      </c>
    </row>
    <row r="184" spans="1:3" x14ac:dyDescent="0.25">
      <c r="A184" t="s">
        <v>223</v>
      </c>
      <c r="B184">
        <v>2</v>
      </c>
      <c r="C184">
        <v>0</v>
      </c>
    </row>
    <row r="185" spans="1:3" x14ac:dyDescent="0.25">
      <c r="A185" t="s">
        <v>225</v>
      </c>
      <c r="B185">
        <v>2</v>
      </c>
      <c r="C185">
        <v>0</v>
      </c>
    </row>
    <row r="186" spans="1:3" x14ac:dyDescent="0.25">
      <c r="A186">
        <v>537</v>
      </c>
      <c r="B186">
        <v>2</v>
      </c>
      <c r="C186">
        <v>0</v>
      </c>
    </row>
    <row r="187" spans="1:3" x14ac:dyDescent="0.25">
      <c r="A187">
        <v>724</v>
      </c>
      <c r="B187">
        <v>2</v>
      </c>
      <c r="C187">
        <v>0</v>
      </c>
    </row>
    <row r="188" spans="1:3" x14ac:dyDescent="0.25">
      <c r="A188" t="s">
        <v>283</v>
      </c>
      <c r="B188">
        <v>1</v>
      </c>
      <c r="C188">
        <v>0</v>
      </c>
    </row>
    <row r="189" spans="1:3" x14ac:dyDescent="0.25">
      <c r="A189" t="s">
        <v>139</v>
      </c>
      <c r="B189">
        <v>1</v>
      </c>
      <c r="C189">
        <v>0</v>
      </c>
    </row>
    <row r="190" spans="1:3" x14ac:dyDescent="0.25">
      <c r="A190" t="s">
        <v>176</v>
      </c>
      <c r="B190">
        <v>1</v>
      </c>
      <c r="C190">
        <v>0</v>
      </c>
    </row>
    <row r="191" spans="1:3" x14ac:dyDescent="0.25">
      <c r="A191" t="s">
        <v>179</v>
      </c>
      <c r="B191">
        <v>1</v>
      </c>
      <c r="C191">
        <v>0</v>
      </c>
    </row>
    <row r="192" spans="1:3" x14ac:dyDescent="0.25">
      <c r="A192" t="s">
        <v>284</v>
      </c>
      <c r="B192">
        <v>1</v>
      </c>
      <c r="C192">
        <v>0</v>
      </c>
    </row>
    <row r="193" spans="1:3" x14ac:dyDescent="0.25">
      <c r="A193" t="s">
        <v>215</v>
      </c>
      <c r="B193">
        <v>1</v>
      </c>
      <c r="C193">
        <v>0</v>
      </c>
    </row>
    <row r="194" spans="1:3" x14ac:dyDescent="0.25">
      <c r="A194" t="s">
        <v>285</v>
      </c>
      <c r="B194">
        <v>1</v>
      </c>
      <c r="C194">
        <v>0</v>
      </c>
    </row>
    <row r="195" spans="1:3" x14ac:dyDescent="0.25">
      <c r="A195" t="s">
        <v>218</v>
      </c>
      <c r="B195">
        <v>1</v>
      </c>
      <c r="C195">
        <v>0</v>
      </c>
    </row>
    <row r="196" spans="1:3" x14ac:dyDescent="0.25">
      <c r="A196">
        <v>621</v>
      </c>
      <c r="B196">
        <v>1</v>
      </c>
      <c r="C196">
        <v>0</v>
      </c>
    </row>
    <row r="197" spans="1:3" x14ac:dyDescent="0.25">
      <c r="A197">
        <v>734</v>
      </c>
      <c r="B197">
        <v>1</v>
      </c>
      <c r="C197">
        <v>0</v>
      </c>
    </row>
    <row r="198" spans="1:3" x14ac:dyDescent="0.25">
      <c r="B198">
        <f>SUM(B3:B197)</f>
        <v>53226</v>
      </c>
    </row>
  </sheetData>
  <sortState xmlns:xlrd2="http://schemas.microsoft.com/office/spreadsheetml/2017/richdata2" ref="U4:V64">
    <sortCondition descending="1" ref="V4:V64"/>
  </sortState>
  <mergeCells count="12">
    <mergeCell ref="V12:AE12"/>
    <mergeCell ref="V13:W13"/>
    <mergeCell ref="X13:Y13"/>
    <mergeCell ref="Z13:AA13"/>
    <mergeCell ref="AB13:AC13"/>
    <mergeCell ref="AD13:AE13"/>
    <mergeCell ref="V2:AE2"/>
    <mergeCell ref="V3:W3"/>
    <mergeCell ref="X3:Y3"/>
    <mergeCell ref="Z3:AA3"/>
    <mergeCell ref="AB3:AC3"/>
    <mergeCell ref="AD3:A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5965-F51B-41F0-9E50-E61B5060EC59}">
  <dimension ref="A1:J40"/>
  <sheetViews>
    <sheetView zoomScale="90" zoomScaleNormal="90" workbookViewId="0">
      <selection activeCell="J15" sqref="J15:J21"/>
    </sheetView>
  </sheetViews>
  <sheetFormatPr defaultRowHeight="15" x14ac:dyDescent="0.25"/>
  <sheetData>
    <row r="1" spans="1:10" ht="17.25" thickBot="1" x14ac:dyDescent="0.35">
      <c r="A1" s="64" t="s">
        <v>337</v>
      </c>
    </row>
    <row r="2" spans="1:10" ht="15.75" customHeight="1" thickBot="1" x14ac:dyDescent="0.3">
      <c r="A2" s="128" t="s">
        <v>302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5.75" thickBot="1" x14ac:dyDescent="0.3">
      <c r="A3" s="129" t="s">
        <v>288</v>
      </c>
      <c r="B3" s="129"/>
      <c r="C3" s="129" t="s">
        <v>289</v>
      </c>
      <c r="D3" s="129"/>
      <c r="E3" s="129" t="s">
        <v>290</v>
      </c>
      <c r="F3" s="129"/>
      <c r="G3" s="129" t="s">
        <v>291</v>
      </c>
      <c r="H3" s="129"/>
      <c r="I3" s="129" t="s">
        <v>292</v>
      </c>
      <c r="J3" s="129"/>
    </row>
    <row r="4" spans="1:10" ht="15.75" thickBot="1" x14ac:dyDescent="0.3">
      <c r="A4" s="58" t="s">
        <v>301</v>
      </c>
      <c r="B4" s="59" t="s">
        <v>246</v>
      </c>
      <c r="C4" s="58" t="s">
        <v>301</v>
      </c>
      <c r="D4" s="59" t="s">
        <v>246</v>
      </c>
      <c r="E4" s="58" t="s">
        <v>301</v>
      </c>
      <c r="F4" s="59" t="s">
        <v>246</v>
      </c>
      <c r="G4" s="58" t="s">
        <v>301</v>
      </c>
      <c r="H4" s="59" t="s">
        <v>246</v>
      </c>
      <c r="I4" s="58" t="s">
        <v>301</v>
      </c>
      <c r="J4" s="59" t="s">
        <v>246</v>
      </c>
    </row>
    <row r="5" spans="1:10" ht="15.75" thickBot="1" x14ac:dyDescent="0.3">
      <c r="A5" s="60" t="s">
        <v>207</v>
      </c>
      <c r="B5" s="61">
        <v>72.397168940404143</v>
      </c>
      <c r="C5" s="60" t="s">
        <v>183</v>
      </c>
      <c r="D5" s="61">
        <v>18.496158068057081</v>
      </c>
      <c r="E5" s="60" t="s">
        <v>207</v>
      </c>
      <c r="F5" s="61">
        <v>42.618771726535343</v>
      </c>
      <c r="G5" s="60" t="s">
        <v>207</v>
      </c>
      <c r="H5" s="61">
        <v>16.782307025151777</v>
      </c>
      <c r="I5" s="60" t="s">
        <v>217</v>
      </c>
      <c r="J5" s="61">
        <v>23.92421323057161</v>
      </c>
    </row>
    <row r="6" spans="1:10" ht="15.75" thickBot="1" x14ac:dyDescent="0.3">
      <c r="A6" s="60" t="s">
        <v>299</v>
      </c>
      <c r="B6" s="61">
        <v>4.8004923581905832</v>
      </c>
      <c r="C6" s="60" t="s">
        <v>300</v>
      </c>
      <c r="D6" s="61">
        <v>17.672886937431397</v>
      </c>
      <c r="E6" s="60" t="s">
        <v>300</v>
      </c>
      <c r="F6" s="61">
        <v>33.024333719582849</v>
      </c>
      <c r="G6" s="60" t="s">
        <v>69</v>
      </c>
      <c r="H6" s="61">
        <v>12.684301821335648</v>
      </c>
      <c r="I6" s="60" t="s">
        <v>207</v>
      </c>
      <c r="J6" s="61">
        <v>14.804110468850354</v>
      </c>
    </row>
    <row r="7" spans="1:10" ht="15.75" thickBot="1" x14ac:dyDescent="0.3">
      <c r="A7" s="60" t="s">
        <v>54</v>
      </c>
      <c r="B7" s="61">
        <v>2.6053954251718126</v>
      </c>
      <c r="C7" s="60" t="s">
        <v>185</v>
      </c>
      <c r="D7" s="61">
        <v>11.178192462495426</v>
      </c>
      <c r="E7" s="60" t="s">
        <v>79</v>
      </c>
      <c r="F7" s="61">
        <v>3.9860950173812282</v>
      </c>
      <c r="G7" s="60" t="s">
        <v>299</v>
      </c>
      <c r="H7" s="61">
        <v>11.339982653946228</v>
      </c>
      <c r="I7" s="60" t="s">
        <v>69</v>
      </c>
      <c r="J7" s="61">
        <v>8.3815028901734099</v>
      </c>
    </row>
    <row r="8" spans="1:10" ht="15.75" thickBot="1" x14ac:dyDescent="0.3">
      <c r="A8" s="60" t="s">
        <v>109</v>
      </c>
      <c r="B8" s="61">
        <v>2.5335931890450301</v>
      </c>
      <c r="C8" s="60" t="s">
        <v>207</v>
      </c>
      <c r="D8" s="61">
        <v>9.970728137577753</v>
      </c>
      <c r="E8" s="60" t="s">
        <v>82</v>
      </c>
      <c r="F8" s="61">
        <v>2.0625724217844725</v>
      </c>
      <c r="G8" s="60" t="s">
        <v>217</v>
      </c>
      <c r="H8" s="61">
        <v>6.2228967909800526</v>
      </c>
      <c r="I8" s="60" t="s">
        <v>299</v>
      </c>
      <c r="J8" s="61">
        <v>6.5831727681438661</v>
      </c>
    </row>
    <row r="9" spans="1:10" ht="15.75" thickBot="1" x14ac:dyDescent="0.3">
      <c r="A9" s="60" t="s">
        <v>185</v>
      </c>
      <c r="B9" s="61">
        <v>1.9591753000307723</v>
      </c>
      <c r="C9" s="60" t="s">
        <v>109</v>
      </c>
      <c r="D9" s="61">
        <v>7.8668130259787779</v>
      </c>
      <c r="E9" s="60" t="s">
        <v>185</v>
      </c>
      <c r="F9" s="61">
        <v>2.0393974507531865</v>
      </c>
      <c r="G9" s="60" t="s">
        <v>105</v>
      </c>
      <c r="H9" s="61">
        <v>5.3122289679098005</v>
      </c>
      <c r="I9" s="60" t="s">
        <v>105</v>
      </c>
      <c r="J9" s="61">
        <v>6.5189466923570976</v>
      </c>
    </row>
    <row r="10" spans="1:10" ht="15.75" thickBot="1" x14ac:dyDescent="0.3">
      <c r="A10" s="60" t="s">
        <v>287</v>
      </c>
      <c r="B10" s="61">
        <v>15.704174787157656</v>
      </c>
      <c r="C10" s="60" t="s">
        <v>287</v>
      </c>
      <c r="D10" s="61">
        <v>34.815221368459568</v>
      </c>
      <c r="E10" s="60" t="s">
        <v>287</v>
      </c>
      <c r="F10" s="61">
        <v>16.268829663962919</v>
      </c>
      <c r="G10" s="60" t="s">
        <v>287</v>
      </c>
      <c r="H10" s="61">
        <v>47.658282740676498</v>
      </c>
      <c r="I10" s="60" t="s">
        <v>287</v>
      </c>
      <c r="J10" s="61">
        <v>39.788053949903663</v>
      </c>
    </row>
    <row r="11" spans="1:10" ht="15.75" thickBot="1" x14ac:dyDescent="0.3">
      <c r="A11" s="58" t="s">
        <v>297</v>
      </c>
      <c r="B11" s="62">
        <v>9749</v>
      </c>
      <c r="C11" s="58" t="s">
        <v>297</v>
      </c>
      <c r="D11" s="62">
        <v>5466</v>
      </c>
      <c r="E11" s="58" t="s">
        <v>297</v>
      </c>
      <c r="F11" s="62">
        <v>4315</v>
      </c>
      <c r="G11" s="58" t="s">
        <v>297</v>
      </c>
      <c r="H11" s="62">
        <v>4612</v>
      </c>
      <c r="I11" s="58" t="s">
        <v>297</v>
      </c>
      <c r="J11" s="62">
        <v>3114</v>
      </c>
    </row>
    <row r="12" spans="1:10" ht="15.75" customHeight="1" thickBot="1" x14ac:dyDescent="0.3">
      <c r="A12" s="128" t="s">
        <v>302</v>
      </c>
      <c r="B12" s="128"/>
      <c r="C12" s="128"/>
      <c r="D12" s="128"/>
      <c r="E12" s="128"/>
      <c r="F12" s="128"/>
      <c r="G12" s="128"/>
      <c r="H12" s="128"/>
      <c r="I12" s="128"/>
      <c r="J12" s="128"/>
    </row>
    <row r="13" spans="1:10" ht="15.75" thickBot="1" x14ac:dyDescent="0.3">
      <c r="A13" s="129" t="s">
        <v>293</v>
      </c>
      <c r="B13" s="129"/>
      <c r="C13" s="129" t="s">
        <v>294</v>
      </c>
      <c r="D13" s="129"/>
      <c r="E13" s="129" t="s">
        <v>298</v>
      </c>
      <c r="F13" s="129"/>
      <c r="G13" s="129" t="s">
        <v>295</v>
      </c>
      <c r="H13" s="129"/>
      <c r="I13" s="129" t="s">
        <v>296</v>
      </c>
      <c r="J13" s="129"/>
    </row>
    <row r="14" spans="1:10" ht="15.75" thickBot="1" x14ac:dyDescent="0.3">
      <c r="A14" s="58" t="s">
        <v>301</v>
      </c>
      <c r="B14" s="59" t="s">
        <v>246</v>
      </c>
      <c r="C14" s="58" t="s">
        <v>301</v>
      </c>
      <c r="D14" s="59" t="s">
        <v>246</v>
      </c>
      <c r="E14" s="58" t="s">
        <v>301</v>
      </c>
      <c r="F14" s="59" t="s">
        <v>246</v>
      </c>
      <c r="G14" s="58" t="s">
        <v>301</v>
      </c>
      <c r="H14" s="59" t="s">
        <v>246</v>
      </c>
      <c r="I14" s="58" t="s">
        <v>301</v>
      </c>
      <c r="J14" s="59" t="s">
        <v>246</v>
      </c>
    </row>
    <row r="15" spans="1:10" ht="15.75" thickBot="1" x14ac:dyDescent="0.3">
      <c r="A15" s="60" t="s">
        <v>52</v>
      </c>
      <c r="B15" s="61">
        <v>24.430565760470245</v>
      </c>
      <c r="C15" s="60" t="s">
        <v>217</v>
      </c>
      <c r="D15" s="61">
        <v>17.928676111382511</v>
      </c>
      <c r="E15" s="60" t="s">
        <v>207</v>
      </c>
      <c r="F15" s="61">
        <v>15.463389656938045</v>
      </c>
      <c r="G15" s="60" t="s">
        <v>105</v>
      </c>
      <c r="H15" s="61">
        <v>14.242607121303561</v>
      </c>
      <c r="I15" s="60" t="s">
        <v>207</v>
      </c>
      <c r="J15" s="61">
        <v>19.602272727272727</v>
      </c>
    </row>
    <row r="16" spans="1:10" ht="15.75" thickBot="1" x14ac:dyDescent="0.3">
      <c r="A16" s="60" t="s">
        <v>299</v>
      </c>
      <c r="B16" s="61">
        <v>8.3394562821454805</v>
      </c>
      <c r="C16" s="60" t="s">
        <v>207</v>
      </c>
      <c r="D16" s="61">
        <v>9.7703957010258904</v>
      </c>
      <c r="E16" s="60" t="s">
        <v>185</v>
      </c>
      <c r="F16" s="61">
        <v>11.930363543266768</v>
      </c>
      <c r="G16" s="60" t="s">
        <v>207</v>
      </c>
      <c r="H16" s="61">
        <v>11.526855763427882</v>
      </c>
      <c r="I16" s="60" t="s">
        <v>61</v>
      </c>
      <c r="J16" s="61">
        <v>13.446969696969695</v>
      </c>
    </row>
    <row r="17" spans="1:10" ht="15.75" thickBot="1" x14ac:dyDescent="0.3">
      <c r="A17" s="60" t="s">
        <v>185</v>
      </c>
      <c r="B17" s="61">
        <v>5.988243938280676</v>
      </c>
      <c r="C17" s="60" t="s">
        <v>185</v>
      </c>
      <c r="D17" s="61">
        <v>7.376648754274548</v>
      </c>
      <c r="E17" s="60" t="s">
        <v>69</v>
      </c>
      <c r="F17" s="61">
        <v>9.62621607782898</v>
      </c>
      <c r="G17" s="60" t="s">
        <v>109</v>
      </c>
      <c r="H17" s="61">
        <v>11.406155703077852</v>
      </c>
      <c r="I17" s="60" t="s">
        <v>185</v>
      </c>
      <c r="J17" s="61">
        <v>8.1439393939393945</v>
      </c>
    </row>
    <row r="18" spans="1:10" ht="15.75" thickBot="1" x14ac:dyDescent="0.3">
      <c r="A18" s="60" t="s">
        <v>109</v>
      </c>
      <c r="B18" s="61">
        <v>5.2534900808229246</v>
      </c>
      <c r="C18" s="60" t="s">
        <v>109</v>
      </c>
      <c r="D18" s="61">
        <v>6.8392769907181243</v>
      </c>
      <c r="E18" s="60" t="s">
        <v>217</v>
      </c>
      <c r="F18" s="61">
        <v>7.0660522273425492</v>
      </c>
      <c r="G18" s="60" t="s">
        <v>299</v>
      </c>
      <c r="H18" s="61">
        <v>10.863005431502716</v>
      </c>
      <c r="I18" s="60" t="s">
        <v>109</v>
      </c>
      <c r="J18" s="61">
        <v>7.6704545454545459</v>
      </c>
    </row>
    <row r="19" spans="1:10" ht="15.75" thickBot="1" x14ac:dyDescent="0.3">
      <c r="A19" s="60" t="s">
        <v>233</v>
      </c>
      <c r="B19" s="61">
        <v>5.0330639235855994</v>
      </c>
      <c r="C19" s="60" t="s">
        <v>61</v>
      </c>
      <c r="D19" s="61">
        <v>6.1553492916463117</v>
      </c>
      <c r="E19" s="60" t="s">
        <v>105</v>
      </c>
      <c r="F19" s="61">
        <v>6.6052227342549923</v>
      </c>
      <c r="G19" s="60" t="s">
        <v>185</v>
      </c>
      <c r="H19" s="61">
        <v>7.3627036813518414</v>
      </c>
      <c r="I19" s="60" t="s">
        <v>69</v>
      </c>
      <c r="J19" s="61">
        <v>7.5757575757575761</v>
      </c>
    </row>
    <row r="20" spans="1:10" ht="15.75" thickBot="1" x14ac:dyDescent="0.3">
      <c r="A20" s="60" t="s">
        <v>287</v>
      </c>
      <c r="B20" s="61">
        <v>50.955180014695081</v>
      </c>
      <c r="C20" s="60" t="s">
        <v>287</v>
      </c>
      <c r="D20" s="61">
        <v>51.929653150952618</v>
      </c>
      <c r="E20" s="60" t="s">
        <v>287</v>
      </c>
      <c r="F20" s="61">
        <v>49.308755760368662</v>
      </c>
      <c r="G20" s="60" t="s">
        <v>287</v>
      </c>
      <c r="H20" s="61">
        <v>44.598672299336151</v>
      </c>
      <c r="I20" s="60" t="s">
        <v>287</v>
      </c>
      <c r="J20" s="61">
        <v>42.803030303030305</v>
      </c>
    </row>
    <row r="21" spans="1:10" ht="15.75" thickBot="1" x14ac:dyDescent="0.3">
      <c r="A21" s="58" t="s">
        <v>297</v>
      </c>
      <c r="B21" s="62">
        <v>2722</v>
      </c>
      <c r="C21" s="58" t="s">
        <v>297</v>
      </c>
      <c r="D21" s="62">
        <v>2047</v>
      </c>
      <c r="E21" s="58" t="s">
        <v>297</v>
      </c>
      <c r="F21" s="62">
        <v>1953</v>
      </c>
      <c r="G21" s="58" t="s">
        <v>297</v>
      </c>
      <c r="H21" s="62">
        <v>1657</v>
      </c>
      <c r="I21" s="58" t="s">
        <v>297</v>
      </c>
      <c r="J21" s="62">
        <v>1056</v>
      </c>
    </row>
    <row r="25" spans="1:10" x14ac:dyDescent="0.25">
      <c r="A25" s="47"/>
      <c r="B25" s="22"/>
      <c r="C25" s="47"/>
      <c r="D25" s="22"/>
      <c r="E25" s="47"/>
      <c r="F25" s="22"/>
      <c r="G25" s="47"/>
      <c r="H25" s="22"/>
      <c r="I25" s="47"/>
    </row>
    <row r="26" spans="1:10" x14ac:dyDescent="0.25">
      <c r="A26" s="47"/>
      <c r="C26" s="47"/>
      <c r="E26" s="47"/>
      <c r="G26" s="47"/>
      <c r="I26" s="47"/>
    </row>
    <row r="27" spans="1:10" x14ac:dyDescent="0.25">
      <c r="A27" s="47"/>
      <c r="C27" s="47"/>
      <c r="E27" s="47"/>
      <c r="G27" s="47"/>
      <c r="I27" s="47"/>
    </row>
    <row r="28" spans="1:10" x14ac:dyDescent="0.25">
      <c r="A28" s="47"/>
      <c r="C28" s="47"/>
      <c r="E28" s="47"/>
      <c r="G28" s="47"/>
      <c r="I28" s="47"/>
    </row>
    <row r="29" spans="1:10" x14ac:dyDescent="0.25">
      <c r="A29" s="47"/>
      <c r="C29" s="47"/>
      <c r="E29" s="47"/>
      <c r="G29" s="47"/>
      <c r="I29" s="47"/>
    </row>
    <row r="30" spans="1:10" x14ac:dyDescent="0.25">
      <c r="A30" s="47"/>
      <c r="C30" s="47"/>
      <c r="E30" s="47"/>
      <c r="G30" s="47"/>
      <c r="I30" s="47"/>
    </row>
    <row r="31" spans="1:10" x14ac:dyDescent="0.25">
      <c r="A31" s="47"/>
      <c r="B31" s="46"/>
      <c r="C31" s="47"/>
      <c r="D31" s="46"/>
      <c r="E31" s="47"/>
      <c r="F31" s="46"/>
      <c r="G31" s="47"/>
      <c r="H31" s="46"/>
      <c r="I31" s="47"/>
    </row>
    <row r="32" spans="1:10" x14ac:dyDescent="0.25">
      <c r="A32" s="51"/>
      <c r="C32" s="51"/>
      <c r="E32" s="51"/>
      <c r="G32" s="51"/>
      <c r="I32" s="51"/>
    </row>
    <row r="33" spans="1:9" x14ac:dyDescent="0.25">
      <c r="A33" s="51"/>
      <c r="C33" s="51"/>
      <c r="E33" s="51"/>
      <c r="G33" s="51"/>
      <c r="I33" s="51"/>
    </row>
    <row r="34" spans="1:9" x14ac:dyDescent="0.25">
      <c r="A34" s="47"/>
      <c r="B34" s="22"/>
      <c r="C34" s="47"/>
      <c r="D34" s="22"/>
      <c r="E34" s="47"/>
      <c r="F34" s="22"/>
      <c r="G34" s="47"/>
      <c r="H34" s="22"/>
      <c r="I34" s="47"/>
    </row>
    <row r="35" spans="1:9" x14ac:dyDescent="0.25">
      <c r="A35" s="47"/>
      <c r="C35" s="47"/>
      <c r="E35" s="47"/>
      <c r="G35" s="47"/>
      <c r="I35" s="47"/>
    </row>
    <row r="36" spans="1:9" x14ac:dyDescent="0.25">
      <c r="A36" s="47"/>
      <c r="C36" s="47"/>
      <c r="E36" s="47"/>
      <c r="G36" s="47"/>
      <c r="I36" s="47"/>
    </row>
    <row r="37" spans="1:9" x14ac:dyDescent="0.25">
      <c r="A37" s="47"/>
      <c r="C37" s="47"/>
      <c r="E37" s="47"/>
      <c r="G37" s="47"/>
      <c r="I37" s="47"/>
    </row>
    <row r="38" spans="1:9" x14ac:dyDescent="0.25">
      <c r="A38" s="47"/>
      <c r="C38" s="47"/>
      <c r="E38" s="47"/>
      <c r="G38" s="47"/>
      <c r="I38" s="47"/>
    </row>
    <row r="39" spans="1:9" x14ac:dyDescent="0.25">
      <c r="A39" s="47"/>
      <c r="C39" s="47"/>
      <c r="E39" s="47"/>
      <c r="G39" s="47"/>
      <c r="I39" s="47"/>
    </row>
    <row r="40" spans="1:9" x14ac:dyDescent="0.25">
      <c r="A40" s="47"/>
      <c r="B40" s="46"/>
      <c r="C40" s="47"/>
      <c r="D40" s="46"/>
      <c r="E40" s="47"/>
      <c r="F40" s="46"/>
      <c r="G40" s="47"/>
      <c r="H40" s="46"/>
      <c r="I40" s="47"/>
    </row>
  </sheetData>
  <mergeCells count="12">
    <mergeCell ref="A2:J2"/>
    <mergeCell ref="A3:B3"/>
    <mergeCell ref="C3:D3"/>
    <mergeCell ref="E3:F3"/>
    <mergeCell ref="G3:H3"/>
    <mergeCell ref="I3:J3"/>
    <mergeCell ref="A12:J12"/>
    <mergeCell ref="A13:B13"/>
    <mergeCell ref="C13:D13"/>
    <mergeCell ref="E13:F13"/>
    <mergeCell ref="G13:H13"/>
    <mergeCell ref="I13:J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99AB-4ED6-4B2D-AAC5-88A42A6C3917}">
  <dimension ref="A1:AK32"/>
  <sheetViews>
    <sheetView zoomScale="80" zoomScaleNormal="80" workbookViewId="0"/>
  </sheetViews>
  <sheetFormatPr defaultRowHeight="15" x14ac:dyDescent="0.25"/>
  <cols>
    <col min="1" max="1" width="18" bestFit="1" customWidth="1"/>
    <col min="5" max="5" width="10.5703125" bestFit="1" customWidth="1"/>
  </cols>
  <sheetData>
    <row r="1" spans="1:37" x14ac:dyDescent="0.25">
      <c r="B1" t="s">
        <v>303</v>
      </c>
      <c r="C1" t="s">
        <v>304</v>
      </c>
      <c r="D1" t="s">
        <v>241</v>
      </c>
      <c r="E1" t="s">
        <v>335</v>
      </c>
      <c r="F1" t="s">
        <v>336</v>
      </c>
      <c r="G1" t="s">
        <v>36</v>
      </c>
      <c r="H1" t="s">
        <v>250</v>
      </c>
      <c r="I1" t="s">
        <v>39</v>
      </c>
      <c r="J1" t="s">
        <v>40</v>
      </c>
      <c r="K1" t="s">
        <v>29</v>
      </c>
      <c r="L1" t="s">
        <v>30</v>
      </c>
      <c r="M1" t="s">
        <v>35</v>
      </c>
      <c r="N1" t="s">
        <v>36</v>
      </c>
      <c r="O1" t="s">
        <v>250</v>
      </c>
      <c r="P1" t="s">
        <v>39</v>
      </c>
      <c r="Q1" t="s">
        <v>40</v>
      </c>
      <c r="R1" t="s">
        <v>29</v>
      </c>
      <c r="S1" t="s">
        <v>30</v>
      </c>
      <c r="T1" t="s">
        <v>35</v>
      </c>
      <c r="V1" t="s">
        <v>21</v>
      </c>
      <c r="W1" t="s">
        <v>305</v>
      </c>
      <c r="X1" t="s">
        <v>306</v>
      </c>
      <c r="Y1" t="s">
        <v>307</v>
      </c>
      <c r="Z1" t="s">
        <v>308</v>
      </c>
      <c r="AB1" t="s">
        <v>21</v>
      </c>
      <c r="AC1" t="s">
        <v>305</v>
      </c>
      <c r="AD1" t="s">
        <v>306</v>
      </c>
      <c r="AE1" t="s">
        <v>307</v>
      </c>
      <c r="AF1" t="s">
        <v>308</v>
      </c>
      <c r="AI1" s="63"/>
    </row>
    <row r="2" spans="1:37" x14ac:dyDescent="0.25">
      <c r="A2" t="s">
        <v>310</v>
      </c>
      <c r="B2">
        <v>197515</v>
      </c>
      <c r="C2">
        <v>188521</v>
      </c>
      <c r="D2">
        <f>+B2+C2</f>
        <v>386036</v>
      </c>
      <c r="E2" s="15">
        <f>+D2/$D$29*100</f>
        <v>6.0123868538493914</v>
      </c>
      <c r="F2" s="15">
        <f>+C2/D2*100</f>
        <v>48.835082738397453</v>
      </c>
      <c r="G2">
        <v>116328</v>
      </c>
      <c r="H2" s="65">
        <v>57303</v>
      </c>
      <c r="I2" s="63">
        <v>7450</v>
      </c>
      <c r="J2">
        <v>5571</v>
      </c>
      <c r="K2">
        <v>175406</v>
      </c>
      <c r="L2">
        <v>17650</v>
      </c>
      <c r="M2">
        <v>6328</v>
      </c>
      <c r="N2" s="15">
        <f>+G2/$D2*100</f>
        <v>30.133977142028208</v>
      </c>
      <c r="O2" s="15">
        <f t="shared" ref="O2:T2" si="0">+H2/$D2*100</f>
        <v>14.843952377498471</v>
      </c>
      <c r="P2" s="15">
        <f t="shared" si="0"/>
        <v>1.9298718254256082</v>
      </c>
      <c r="Q2" s="15">
        <f t="shared" si="0"/>
        <v>1.4431296563014848</v>
      </c>
      <c r="R2" s="15">
        <f t="shared" si="0"/>
        <v>45.437731196054251</v>
      </c>
      <c r="S2" s="15">
        <f t="shared" si="0"/>
        <v>4.572112445471407</v>
      </c>
      <c r="T2" s="15">
        <f t="shared" si="0"/>
        <v>1.6392253572205702</v>
      </c>
      <c r="V2" t="s">
        <v>39</v>
      </c>
      <c r="W2">
        <v>38633</v>
      </c>
      <c r="X2">
        <v>16279</v>
      </c>
      <c r="Y2">
        <v>17906</v>
      </c>
      <c r="Z2">
        <v>72818</v>
      </c>
      <c r="AB2" t="s">
        <v>39</v>
      </c>
      <c r="AC2" s="15">
        <v>1.5310651708334722</v>
      </c>
      <c r="AD2" s="15">
        <v>1.6169387720641768</v>
      </c>
      <c r="AE2" s="15">
        <v>0.61945123940410074</v>
      </c>
      <c r="AF2" s="15">
        <v>1.1341169888912044</v>
      </c>
      <c r="AI2" s="63"/>
    </row>
    <row r="3" spans="1:37" x14ac:dyDescent="0.25">
      <c r="A3" t="s">
        <v>311</v>
      </c>
      <c r="B3">
        <v>4452</v>
      </c>
      <c r="C3">
        <v>4200</v>
      </c>
      <c r="D3">
        <f t="shared" ref="D3:D21" si="1">+B3+C3</f>
        <v>8652</v>
      </c>
      <c r="E3" s="15">
        <f t="shared" ref="E3:E29" si="2">+D3/$D$29*100</f>
        <v>0.13475212430836742</v>
      </c>
      <c r="F3" s="15">
        <f t="shared" ref="F3:F28" si="3">+C3/D3*100</f>
        <v>48.543689320388353</v>
      </c>
      <c r="G3">
        <v>4149</v>
      </c>
      <c r="H3" s="65">
        <v>2779</v>
      </c>
      <c r="I3">
        <v>211</v>
      </c>
      <c r="J3">
        <v>116</v>
      </c>
      <c r="K3">
        <v>867</v>
      </c>
      <c r="L3">
        <v>410</v>
      </c>
      <c r="M3">
        <v>120</v>
      </c>
      <c r="N3" s="15">
        <f t="shared" ref="N3:N29" si="4">+G3/$D3*100</f>
        <v>47.954230235783633</v>
      </c>
      <c r="O3" s="15">
        <f t="shared" ref="O3:O29" si="5">+H3/$D3*100</f>
        <v>32.119741100323623</v>
      </c>
      <c r="P3" s="15">
        <f t="shared" ref="P3:P29" si="6">+I3/$D3*100</f>
        <v>2.4387424872861767</v>
      </c>
      <c r="Q3" s="15">
        <f t="shared" ref="Q3:Q29" si="7">+J3/$D3*100</f>
        <v>1.3407304669440592</v>
      </c>
      <c r="R3" s="15">
        <f t="shared" ref="R3:R29" si="8">+K3/$D3*100</f>
        <v>10.020804438280166</v>
      </c>
      <c r="S3" s="15">
        <f t="shared" ref="S3:S29" si="9">+L3/$D3*100</f>
        <v>4.7387887193712439</v>
      </c>
      <c r="T3" s="15">
        <f t="shared" ref="T3:T29" si="10">+M3/$D3*100</f>
        <v>1.3869625520110958</v>
      </c>
      <c r="V3" t="s">
        <v>43</v>
      </c>
      <c r="W3">
        <v>1124314</v>
      </c>
      <c r="X3">
        <v>515744</v>
      </c>
      <c r="Y3">
        <v>1019208</v>
      </c>
      <c r="Z3">
        <v>2659266</v>
      </c>
      <c r="AB3" t="s">
        <v>43</v>
      </c>
      <c r="AC3" s="15">
        <v>44.557709897767822</v>
      </c>
      <c r="AD3" s="15">
        <v>51.227131277072722</v>
      </c>
      <c r="AE3" s="15">
        <v>35.259111963061251</v>
      </c>
      <c r="AF3" s="15">
        <v>41.417214817500579</v>
      </c>
      <c r="AI3" s="63"/>
    </row>
    <row r="4" spans="1:37" x14ac:dyDescent="0.25">
      <c r="A4" t="s">
        <v>312</v>
      </c>
      <c r="B4">
        <v>359770</v>
      </c>
      <c r="C4">
        <v>332487</v>
      </c>
      <c r="D4">
        <f t="shared" si="1"/>
        <v>692257</v>
      </c>
      <c r="E4" s="15">
        <f t="shared" si="2"/>
        <v>10.781680688550336</v>
      </c>
      <c r="F4" s="15">
        <f t="shared" si="3"/>
        <v>48.029416820631646</v>
      </c>
      <c r="G4">
        <v>196129</v>
      </c>
      <c r="H4" s="65">
        <v>210299</v>
      </c>
      <c r="I4">
        <v>11640</v>
      </c>
      <c r="J4">
        <v>17600</v>
      </c>
      <c r="K4">
        <v>202258</v>
      </c>
      <c r="L4">
        <v>40870</v>
      </c>
      <c r="M4">
        <v>13461</v>
      </c>
      <c r="N4" s="15">
        <f t="shared" si="4"/>
        <v>28.331818963188525</v>
      </c>
      <c r="O4" s="15">
        <f t="shared" si="5"/>
        <v>30.378746621558179</v>
      </c>
      <c r="P4" s="15">
        <f t="shared" si="6"/>
        <v>1.6814564533114147</v>
      </c>
      <c r="Q4" s="15">
        <f t="shared" si="7"/>
        <v>2.5424083830138229</v>
      </c>
      <c r="R4" s="15">
        <f t="shared" si="8"/>
        <v>29.21718379156874</v>
      </c>
      <c r="S4" s="15">
        <f t="shared" si="9"/>
        <v>5.9038767394190312</v>
      </c>
      <c r="T4" s="15">
        <f t="shared" si="10"/>
        <v>1.944509047940288</v>
      </c>
      <c r="V4" t="s">
        <v>40</v>
      </c>
      <c r="W4">
        <v>43504</v>
      </c>
      <c r="X4">
        <v>26451</v>
      </c>
      <c r="Y4">
        <v>13547</v>
      </c>
      <c r="Z4">
        <v>83502</v>
      </c>
      <c r="AB4" t="s">
        <v>40</v>
      </c>
      <c r="AC4" s="15">
        <v>1.7241078661232461</v>
      </c>
      <c r="AD4" s="15">
        <v>2.6272896037760023</v>
      </c>
      <c r="AE4" s="15">
        <v>0.46865329723038945</v>
      </c>
      <c r="AF4" s="15">
        <v>1.3005168613034324</v>
      </c>
    </row>
    <row r="5" spans="1:37" x14ac:dyDescent="0.25">
      <c r="A5" t="s">
        <v>313</v>
      </c>
      <c r="B5">
        <v>72875</v>
      </c>
      <c r="C5">
        <v>69110</v>
      </c>
      <c r="D5">
        <f t="shared" si="1"/>
        <v>141985</v>
      </c>
      <c r="E5" s="15">
        <f t="shared" si="2"/>
        <v>2.2113708240780801</v>
      </c>
      <c r="F5" s="15">
        <f t="shared" si="3"/>
        <v>48.674155720674719</v>
      </c>
      <c r="G5">
        <v>56658</v>
      </c>
      <c r="H5" s="65">
        <v>24897</v>
      </c>
      <c r="I5">
        <v>1118</v>
      </c>
      <c r="J5">
        <v>1285</v>
      </c>
      <c r="K5">
        <v>52028</v>
      </c>
      <c r="L5">
        <v>4464</v>
      </c>
      <c r="M5">
        <v>1535</v>
      </c>
      <c r="N5" s="15">
        <f t="shared" si="4"/>
        <v>39.904215234003594</v>
      </c>
      <c r="O5" s="15">
        <f t="shared" si="5"/>
        <v>17.534950875092438</v>
      </c>
      <c r="P5" s="15">
        <f t="shared" si="6"/>
        <v>0.78740712047047223</v>
      </c>
      <c r="Q5" s="15">
        <f t="shared" si="7"/>
        <v>0.90502517871606147</v>
      </c>
      <c r="R5" s="15">
        <f t="shared" si="8"/>
        <v>36.643307391625875</v>
      </c>
      <c r="S5" s="15">
        <f t="shared" si="9"/>
        <v>3.1439940838821006</v>
      </c>
      <c r="T5" s="15">
        <f t="shared" si="10"/>
        <v>1.0811001162094587</v>
      </c>
      <c r="V5" t="s">
        <v>44</v>
      </c>
      <c r="W5">
        <v>1263072</v>
      </c>
      <c r="X5">
        <v>427326</v>
      </c>
      <c r="Y5">
        <v>1742647</v>
      </c>
      <c r="Z5">
        <v>3433045</v>
      </c>
      <c r="AB5" t="s">
        <v>44</v>
      </c>
      <c r="AC5" s="15">
        <v>50.056830881758472</v>
      </c>
      <c r="AD5" s="15">
        <v>42.444866251679862</v>
      </c>
      <c r="AE5" s="15">
        <v>60.286208198025129</v>
      </c>
      <c r="AF5" s="15">
        <v>53.46857450256811</v>
      </c>
    </row>
    <row r="6" spans="1:37" x14ac:dyDescent="0.25">
      <c r="A6" t="s">
        <v>314</v>
      </c>
      <c r="B6">
        <v>313087</v>
      </c>
      <c r="C6">
        <v>303597</v>
      </c>
      <c r="D6">
        <f t="shared" si="1"/>
        <v>616684</v>
      </c>
      <c r="E6" s="15">
        <f t="shared" si="2"/>
        <v>9.6046554585045385</v>
      </c>
      <c r="F6" s="15">
        <f t="shared" si="3"/>
        <v>49.230562167982306</v>
      </c>
      <c r="G6">
        <v>143053</v>
      </c>
      <c r="H6" s="65">
        <v>105209</v>
      </c>
      <c r="I6">
        <v>6780</v>
      </c>
      <c r="J6">
        <v>8006</v>
      </c>
      <c r="K6">
        <v>305389</v>
      </c>
      <c r="L6">
        <v>30772</v>
      </c>
      <c r="M6">
        <v>17475</v>
      </c>
      <c r="N6" s="15">
        <f t="shared" si="4"/>
        <v>23.197131756296578</v>
      </c>
      <c r="O6" s="15">
        <f t="shared" si="5"/>
        <v>17.06043938224439</v>
      </c>
      <c r="P6" s="15">
        <f t="shared" si="6"/>
        <v>1.0994285566027333</v>
      </c>
      <c r="Q6" s="15">
        <f t="shared" si="7"/>
        <v>1.29823377937485</v>
      </c>
      <c r="R6" s="15">
        <f t="shared" si="8"/>
        <v>49.521148594742201</v>
      </c>
      <c r="S6" s="15">
        <f t="shared" si="9"/>
        <v>4.9899137970175973</v>
      </c>
      <c r="T6" s="15">
        <f t="shared" si="10"/>
        <v>2.8337041337216466</v>
      </c>
      <c r="V6" t="s">
        <v>35</v>
      </c>
      <c r="W6">
        <v>53753</v>
      </c>
      <c r="X6">
        <v>20979</v>
      </c>
      <c r="Y6">
        <v>97315</v>
      </c>
      <c r="Z6">
        <v>172047</v>
      </c>
      <c r="AB6" t="s">
        <v>35</v>
      </c>
      <c r="AC6" s="15">
        <v>2.1302861835169837</v>
      </c>
      <c r="AD6" s="15">
        <v>2.0837740954072341</v>
      </c>
      <c r="AE6" s="15">
        <v>3.366575302279128</v>
      </c>
      <c r="AF6" s="15">
        <v>2.6795768297366727</v>
      </c>
    </row>
    <row r="7" spans="1:37" x14ac:dyDescent="0.25">
      <c r="A7" t="s">
        <v>315</v>
      </c>
      <c r="B7">
        <v>105507</v>
      </c>
      <c r="C7">
        <v>105754</v>
      </c>
      <c r="D7">
        <f t="shared" si="1"/>
        <v>211261</v>
      </c>
      <c r="E7" s="15">
        <f t="shared" si="2"/>
        <v>3.2903222992961183</v>
      </c>
      <c r="F7" s="15">
        <f t="shared" si="3"/>
        <v>50.05845849446893</v>
      </c>
      <c r="G7">
        <v>74986</v>
      </c>
      <c r="H7" s="65">
        <v>31224</v>
      </c>
      <c r="I7">
        <v>4075</v>
      </c>
      <c r="J7">
        <v>2806</v>
      </c>
      <c r="K7">
        <v>76602</v>
      </c>
      <c r="L7">
        <v>13721</v>
      </c>
      <c r="M7">
        <v>7847</v>
      </c>
      <c r="N7" s="15">
        <f t="shared" si="4"/>
        <v>35.494483127505788</v>
      </c>
      <c r="O7" s="15">
        <f t="shared" si="5"/>
        <v>14.779822115771488</v>
      </c>
      <c r="P7" s="15">
        <f t="shared" si="6"/>
        <v>1.9288936434079171</v>
      </c>
      <c r="Q7" s="15">
        <f t="shared" si="7"/>
        <v>1.328214862184691</v>
      </c>
      <c r="R7" s="15">
        <f t="shared" si="8"/>
        <v>36.259413711002033</v>
      </c>
      <c r="S7" s="15">
        <f t="shared" si="9"/>
        <v>6.4948097377177998</v>
      </c>
      <c r="T7" s="15">
        <f t="shared" si="10"/>
        <v>3.7143628024102884</v>
      </c>
      <c r="V7" t="s">
        <v>309</v>
      </c>
      <c r="W7">
        <v>2523276</v>
      </c>
      <c r="X7">
        <v>1006779</v>
      </c>
      <c r="Y7">
        <v>2890623</v>
      </c>
      <c r="Z7">
        <v>6420678</v>
      </c>
      <c r="AB7" t="s">
        <v>309</v>
      </c>
      <c r="AC7" s="15">
        <f>SUM(AC2:AC6)</f>
        <v>100</v>
      </c>
      <c r="AD7" s="15">
        <f t="shared" ref="AD7:AF7" si="11">SUM(AD2:AD6)</f>
        <v>99.999999999999986</v>
      </c>
      <c r="AE7" s="15">
        <f t="shared" si="11"/>
        <v>100</v>
      </c>
      <c r="AF7" s="15">
        <f t="shared" si="11"/>
        <v>100</v>
      </c>
    </row>
    <row r="8" spans="1:37" x14ac:dyDescent="0.25">
      <c r="A8" t="s">
        <v>316</v>
      </c>
      <c r="B8">
        <v>94262</v>
      </c>
      <c r="C8">
        <v>90990</v>
      </c>
      <c r="D8">
        <f t="shared" si="1"/>
        <v>185252</v>
      </c>
      <c r="E8" s="15">
        <f t="shared" si="2"/>
        <v>2.8852404683742123</v>
      </c>
      <c r="F8" s="15">
        <f t="shared" si="3"/>
        <v>49.116878630190222</v>
      </c>
      <c r="G8">
        <v>46576</v>
      </c>
      <c r="H8" s="65">
        <v>24058</v>
      </c>
      <c r="I8">
        <v>2178</v>
      </c>
      <c r="J8">
        <v>2578</v>
      </c>
      <c r="K8">
        <v>97530</v>
      </c>
      <c r="L8">
        <v>9873</v>
      </c>
      <c r="M8">
        <v>2459</v>
      </c>
      <c r="N8" s="15">
        <f t="shared" si="4"/>
        <v>25.141968777665021</v>
      </c>
      <c r="O8" s="15">
        <f t="shared" si="5"/>
        <v>12.986634422300433</v>
      </c>
      <c r="P8" s="15">
        <f t="shared" si="6"/>
        <v>1.1756958089521301</v>
      </c>
      <c r="Q8" s="15">
        <f t="shared" si="7"/>
        <v>1.3916179042601431</v>
      </c>
      <c r="R8" s="15">
        <f t="shared" si="8"/>
        <v>52.647204888476239</v>
      </c>
      <c r="S8" s="15">
        <f t="shared" si="9"/>
        <v>5.3294971174400274</v>
      </c>
      <c r="T8" s="15">
        <f t="shared" si="10"/>
        <v>1.3273810809060091</v>
      </c>
    </row>
    <row r="9" spans="1:37" x14ac:dyDescent="0.25">
      <c r="A9" t="s">
        <v>317</v>
      </c>
      <c r="B9">
        <v>144467</v>
      </c>
      <c r="C9">
        <v>136682</v>
      </c>
      <c r="D9">
        <f t="shared" si="1"/>
        <v>281149</v>
      </c>
      <c r="E9" s="15">
        <f t="shared" si="2"/>
        <v>4.3788054781753578</v>
      </c>
      <c r="F9" s="15">
        <f t="shared" si="3"/>
        <v>48.615502811676372</v>
      </c>
      <c r="G9">
        <v>92680</v>
      </c>
      <c r="H9" s="65">
        <v>76744</v>
      </c>
      <c r="I9">
        <v>5181</v>
      </c>
      <c r="J9">
        <v>5542</v>
      </c>
      <c r="K9">
        <v>79826</v>
      </c>
      <c r="L9">
        <v>16648</v>
      </c>
      <c r="M9">
        <v>4528</v>
      </c>
      <c r="N9" s="15">
        <f t="shared" si="4"/>
        <v>32.964726888589325</v>
      </c>
      <c r="O9" s="15">
        <f t="shared" si="5"/>
        <v>27.296558052847423</v>
      </c>
      <c r="P9" s="15">
        <f t="shared" si="6"/>
        <v>1.8427951015297939</v>
      </c>
      <c r="Q9" s="15">
        <f t="shared" si="7"/>
        <v>1.9711967675503026</v>
      </c>
      <c r="R9" s="15">
        <f t="shared" si="8"/>
        <v>28.392773938374315</v>
      </c>
      <c r="S9" s="15">
        <f t="shared" si="9"/>
        <v>5.9214153349291658</v>
      </c>
      <c r="T9" s="15">
        <f t="shared" si="10"/>
        <v>1.610533916179677</v>
      </c>
      <c r="V9" t="s">
        <v>21</v>
      </c>
      <c r="W9" t="s">
        <v>305</v>
      </c>
      <c r="X9" t="s">
        <v>306</v>
      </c>
      <c r="Y9" t="s">
        <v>307</v>
      </c>
      <c r="Z9" t="s">
        <v>308</v>
      </c>
    </row>
    <row r="10" spans="1:37" x14ac:dyDescent="0.25">
      <c r="A10" t="s">
        <v>318</v>
      </c>
      <c r="B10">
        <v>124769</v>
      </c>
      <c r="C10">
        <v>117537</v>
      </c>
      <c r="D10">
        <f t="shared" si="1"/>
        <v>242306</v>
      </c>
      <c r="E10" s="15">
        <f t="shared" si="2"/>
        <v>3.7738382145935367</v>
      </c>
      <c r="F10" s="15">
        <f t="shared" si="3"/>
        <v>48.507672117075103</v>
      </c>
      <c r="G10">
        <v>68363</v>
      </c>
      <c r="H10" s="65">
        <v>45802</v>
      </c>
      <c r="I10">
        <v>4456</v>
      </c>
      <c r="J10">
        <v>11628</v>
      </c>
      <c r="K10">
        <v>87683</v>
      </c>
      <c r="L10">
        <v>19125</v>
      </c>
      <c r="M10">
        <v>5249</v>
      </c>
      <c r="N10" s="15">
        <f t="shared" si="4"/>
        <v>28.213498633958711</v>
      </c>
      <c r="O10" s="15">
        <f t="shared" si="5"/>
        <v>18.902544716185318</v>
      </c>
      <c r="P10" s="15">
        <f t="shared" si="6"/>
        <v>1.8389969707724945</v>
      </c>
      <c r="Q10" s="15">
        <f t="shared" si="7"/>
        <v>4.7988906589188876</v>
      </c>
      <c r="R10" s="15">
        <f t="shared" si="8"/>
        <v>36.186887654453457</v>
      </c>
      <c r="S10" s="15">
        <f t="shared" si="9"/>
        <v>7.8929122679586978</v>
      </c>
      <c r="T10" s="15">
        <f t="shared" si="10"/>
        <v>2.166269097752429</v>
      </c>
      <c r="V10" t="s">
        <v>39</v>
      </c>
      <c r="W10" s="15">
        <v>53.054189898102123</v>
      </c>
      <c r="X10" s="15">
        <v>22.355736219066713</v>
      </c>
      <c r="Y10" s="15">
        <v>24.590073882831167</v>
      </c>
      <c r="Z10">
        <v>100</v>
      </c>
    </row>
    <row r="11" spans="1:37" x14ac:dyDescent="0.25">
      <c r="A11" t="s">
        <v>319</v>
      </c>
      <c r="B11">
        <v>25913</v>
      </c>
      <c r="C11">
        <v>24227</v>
      </c>
      <c r="D11">
        <f t="shared" si="1"/>
        <v>50140</v>
      </c>
      <c r="E11" s="15">
        <f t="shared" si="2"/>
        <v>0.78091441433443631</v>
      </c>
      <c r="F11" s="15">
        <f t="shared" si="3"/>
        <v>48.31870761866773</v>
      </c>
      <c r="G11">
        <v>21717</v>
      </c>
      <c r="H11" s="65">
        <v>10810</v>
      </c>
      <c r="I11">
        <v>903</v>
      </c>
      <c r="J11">
        <v>791</v>
      </c>
      <c r="K11">
        <v>11996</v>
      </c>
      <c r="L11">
        <v>2961</v>
      </c>
      <c r="M11">
        <v>962</v>
      </c>
      <c r="N11" s="15">
        <f t="shared" si="4"/>
        <v>43.312724371759074</v>
      </c>
      <c r="O11" s="15">
        <f t="shared" si="5"/>
        <v>21.559633027522938</v>
      </c>
      <c r="P11" s="15">
        <f t="shared" si="6"/>
        <v>1.800957319505385</v>
      </c>
      <c r="Q11" s="15">
        <f t="shared" si="7"/>
        <v>1.577582768248903</v>
      </c>
      <c r="R11" s="15">
        <f t="shared" si="8"/>
        <v>23.925009972078183</v>
      </c>
      <c r="S11" s="15">
        <f t="shared" si="9"/>
        <v>5.9054646988432387</v>
      </c>
      <c r="T11" s="15">
        <f t="shared" si="10"/>
        <v>1.9186278420422815</v>
      </c>
      <c r="V11" t="s">
        <v>43</v>
      </c>
      <c r="W11" s="15">
        <v>42.279110100305871</v>
      </c>
      <c r="X11" s="15">
        <v>19.394223819655497</v>
      </c>
      <c r="Y11" s="15">
        <v>38.326666080038628</v>
      </c>
      <c r="Z11">
        <v>100</v>
      </c>
    </row>
    <row r="12" spans="1:37" x14ac:dyDescent="0.25">
      <c r="A12" t="s">
        <v>320</v>
      </c>
      <c r="B12">
        <v>96521</v>
      </c>
      <c r="C12">
        <v>95408</v>
      </c>
      <c r="D12">
        <f t="shared" si="1"/>
        <v>191929</v>
      </c>
      <c r="E12" s="15">
        <f t="shared" si="2"/>
        <v>2.9892326012922621</v>
      </c>
      <c r="F12" s="15">
        <f t="shared" si="3"/>
        <v>49.710049028547019</v>
      </c>
      <c r="G12">
        <v>45886</v>
      </c>
      <c r="H12" s="65">
        <v>27575</v>
      </c>
      <c r="I12">
        <v>1587</v>
      </c>
      <c r="J12">
        <v>1830</v>
      </c>
      <c r="K12">
        <v>103414</v>
      </c>
      <c r="L12">
        <v>8490</v>
      </c>
      <c r="M12">
        <v>3147</v>
      </c>
      <c r="N12" s="15">
        <f t="shared" si="4"/>
        <v>23.90779923825998</v>
      </c>
      <c r="O12" s="15">
        <f t="shared" si="5"/>
        <v>14.367292071547292</v>
      </c>
      <c r="P12" s="15">
        <f t="shared" si="6"/>
        <v>0.82686826899530563</v>
      </c>
      <c r="Q12" s="15">
        <f t="shared" si="7"/>
        <v>0.95347758806642036</v>
      </c>
      <c r="R12" s="15">
        <f t="shared" si="8"/>
        <v>53.881383219836501</v>
      </c>
      <c r="S12" s="15">
        <f t="shared" si="9"/>
        <v>4.4235107774229014</v>
      </c>
      <c r="T12" s="15">
        <f t="shared" si="10"/>
        <v>1.6396688358715983</v>
      </c>
      <c r="V12" t="s">
        <v>40</v>
      </c>
      <c r="W12" s="15">
        <v>52.099350913750563</v>
      </c>
      <c r="X12" s="15">
        <v>31.677085578788532</v>
      </c>
      <c r="Y12" s="15">
        <v>16.223563507460899</v>
      </c>
      <c r="Z12">
        <v>100</v>
      </c>
    </row>
    <row r="13" spans="1:37" x14ac:dyDescent="0.25">
      <c r="A13" t="s">
        <v>321</v>
      </c>
      <c r="B13">
        <v>268107</v>
      </c>
      <c r="C13">
        <v>254297</v>
      </c>
      <c r="D13">
        <f t="shared" si="1"/>
        <v>522404</v>
      </c>
      <c r="E13" s="15">
        <f t="shared" si="2"/>
        <v>8.1362747049454889</v>
      </c>
      <c r="F13" s="15">
        <f t="shared" si="3"/>
        <v>48.67822604727376</v>
      </c>
      <c r="G13">
        <v>132381</v>
      </c>
      <c r="H13" s="65">
        <v>74792</v>
      </c>
      <c r="I13">
        <v>9333</v>
      </c>
      <c r="J13">
        <v>12202</v>
      </c>
      <c r="K13">
        <v>230113</v>
      </c>
      <c r="L13">
        <v>51962</v>
      </c>
      <c r="M13">
        <v>11621</v>
      </c>
      <c r="N13" s="15">
        <f t="shared" si="4"/>
        <v>25.340732459935221</v>
      </c>
      <c r="O13" s="15">
        <f t="shared" si="5"/>
        <v>14.31688884464897</v>
      </c>
      <c r="P13" s="15">
        <f t="shared" si="6"/>
        <v>1.7865483418963102</v>
      </c>
      <c r="Q13" s="15">
        <f t="shared" si="7"/>
        <v>2.3357401551289807</v>
      </c>
      <c r="R13" s="15">
        <f t="shared" si="8"/>
        <v>44.048858737681947</v>
      </c>
      <c r="S13" s="15">
        <f t="shared" si="9"/>
        <v>9.9467079118842889</v>
      </c>
      <c r="T13" s="15">
        <f t="shared" si="10"/>
        <v>2.2245235488242816</v>
      </c>
      <c r="V13" t="s">
        <v>44</v>
      </c>
      <c r="W13" s="15">
        <v>36.791594633918287</v>
      </c>
      <c r="X13" s="15">
        <v>12.447433692246971</v>
      </c>
      <c r="Y13" s="15">
        <v>50.760971673834746</v>
      </c>
      <c r="Z13">
        <v>100</v>
      </c>
      <c r="AH13" s="63"/>
      <c r="AI13" s="63"/>
      <c r="AJ13" s="63"/>
      <c r="AK13" s="63"/>
    </row>
    <row r="14" spans="1:37" x14ac:dyDescent="0.25">
      <c r="A14" t="s">
        <v>322</v>
      </c>
      <c r="B14">
        <v>112282</v>
      </c>
      <c r="C14">
        <v>107130</v>
      </c>
      <c r="D14">
        <f t="shared" si="1"/>
        <v>219412</v>
      </c>
      <c r="E14" s="15">
        <f t="shared" si="2"/>
        <v>3.417271509332815</v>
      </c>
      <c r="F14" s="15">
        <f t="shared" si="3"/>
        <v>48.825953001658981</v>
      </c>
      <c r="G14">
        <v>66275</v>
      </c>
      <c r="H14" s="65">
        <v>33855</v>
      </c>
      <c r="I14">
        <v>2151</v>
      </c>
      <c r="J14">
        <v>1332</v>
      </c>
      <c r="K14">
        <v>76753</v>
      </c>
      <c r="L14">
        <v>27033</v>
      </c>
      <c r="M14">
        <v>12013</v>
      </c>
      <c r="N14" s="15">
        <f t="shared" si="4"/>
        <v>30.205731682861465</v>
      </c>
      <c r="O14" s="15">
        <f t="shared" si="5"/>
        <v>15.429876214609958</v>
      </c>
      <c r="P14" s="15">
        <f t="shared" si="6"/>
        <v>0.98034747415820467</v>
      </c>
      <c r="Q14" s="15">
        <f t="shared" si="7"/>
        <v>0.60707709696826062</v>
      </c>
      <c r="R14" s="15">
        <f t="shared" si="8"/>
        <v>34.98122254024392</v>
      </c>
      <c r="S14" s="15">
        <f t="shared" si="9"/>
        <v>12.320657028786028</v>
      </c>
      <c r="T14" s="15">
        <f t="shared" si="10"/>
        <v>5.4750879623721582</v>
      </c>
      <c r="V14" t="s">
        <v>35</v>
      </c>
      <c r="W14" s="15">
        <v>31.243206798142371</v>
      </c>
      <c r="X14" s="15">
        <v>12.193761007166646</v>
      </c>
      <c r="Y14" s="15">
        <v>56.56303219469099</v>
      </c>
      <c r="Z14">
        <v>100</v>
      </c>
      <c r="AI14" s="63"/>
    </row>
    <row r="15" spans="1:37" x14ac:dyDescent="0.25">
      <c r="A15" t="s">
        <v>323</v>
      </c>
      <c r="B15">
        <v>51781</v>
      </c>
      <c r="C15">
        <v>50241</v>
      </c>
      <c r="D15">
        <f t="shared" si="1"/>
        <v>102022</v>
      </c>
      <c r="E15" s="15">
        <f t="shared" si="2"/>
        <v>1.588959919809092</v>
      </c>
      <c r="F15" s="15">
        <f t="shared" si="3"/>
        <v>49.245260826096334</v>
      </c>
      <c r="G15">
        <v>25688</v>
      </c>
      <c r="H15" s="65">
        <v>14470</v>
      </c>
      <c r="I15">
        <v>318</v>
      </c>
      <c r="J15">
        <v>269</v>
      </c>
      <c r="K15">
        <v>39534</v>
      </c>
      <c r="L15">
        <v>18508</v>
      </c>
      <c r="M15">
        <v>3235</v>
      </c>
      <c r="N15" s="15">
        <f t="shared" si="4"/>
        <v>25.178882986022622</v>
      </c>
      <c r="O15" s="15">
        <f t="shared" si="5"/>
        <v>14.183215384916977</v>
      </c>
      <c r="P15" s="15">
        <f t="shared" si="6"/>
        <v>0.31169747701476153</v>
      </c>
      <c r="Q15" s="15">
        <f t="shared" si="7"/>
        <v>0.263668620493619</v>
      </c>
      <c r="R15" s="15">
        <f t="shared" si="8"/>
        <v>38.75046558585403</v>
      </c>
      <c r="S15" s="15">
        <f t="shared" si="9"/>
        <v>18.141185234557252</v>
      </c>
      <c r="T15" s="15">
        <f t="shared" si="10"/>
        <v>3.1708847111407348</v>
      </c>
      <c r="W15" s="15">
        <v>39.2992141951364</v>
      </c>
      <c r="X15" s="15">
        <v>15.680259935165724</v>
      </c>
      <c r="Y15" s="15">
        <v>45.020525869697877</v>
      </c>
      <c r="Z15">
        <v>100</v>
      </c>
      <c r="AI15" s="63"/>
    </row>
    <row r="16" spans="1:37" x14ac:dyDescent="0.25">
      <c r="A16" t="s">
        <v>324</v>
      </c>
      <c r="B16">
        <v>304326</v>
      </c>
      <c r="C16">
        <v>279962</v>
      </c>
      <c r="D16">
        <f t="shared" si="1"/>
        <v>584288</v>
      </c>
      <c r="E16" s="15">
        <f t="shared" si="2"/>
        <v>9.1000981516282238</v>
      </c>
      <c r="F16" s="15">
        <f t="shared" si="3"/>
        <v>47.915069280902564</v>
      </c>
      <c r="G16">
        <v>184273</v>
      </c>
      <c r="H16" s="65">
        <v>140704</v>
      </c>
      <c r="I16">
        <v>4527</v>
      </c>
      <c r="J16">
        <v>3624</v>
      </c>
      <c r="K16">
        <v>174140</v>
      </c>
      <c r="L16">
        <v>61292</v>
      </c>
      <c r="M16">
        <v>15728</v>
      </c>
      <c r="N16" s="15">
        <f t="shared" si="4"/>
        <v>31.538042882961825</v>
      </c>
      <c r="O16" s="15">
        <f t="shared" si="5"/>
        <v>24.081274987677308</v>
      </c>
      <c r="P16" s="15">
        <f t="shared" si="6"/>
        <v>0.77478914507913899</v>
      </c>
      <c r="Q16" s="15">
        <f t="shared" si="7"/>
        <v>0.62024207240265072</v>
      </c>
      <c r="R16" s="15">
        <f t="shared" si="8"/>
        <v>29.803795388575498</v>
      </c>
      <c r="S16" s="15">
        <f t="shared" si="9"/>
        <v>10.490032312832028</v>
      </c>
      <c r="T16" s="15">
        <f t="shared" si="10"/>
        <v>2.6918232104715485</v>
      </c>
      <c r="AI16" s="63"/>
    </row>
    <row r="17" spans="1:35" x14ac:dyDescent="0.25">
      <c r="A17" t="s">
        <v>325</v>
      </c>
      <c r="B17">
        <v>210557</v>
      </c>
      <c r="C17">
        <v>182527</v>
      </c>
      <c r="D17">
        <f t="shared" si="1"/>
        <v>393084</v>
      </c>
      <c r="E17" s="15">
        <f t="shared" si="2"/>
        <v>6.1221571927450658</v>
      </c>
      <c r="F17" s="15">
        <f t="shared" si="3"/>
        <v>46.43460430849386</v>
      </c>
      <c r="G17">
        <v>202603</v>
      </c>
      <c r="H17" s="65">
        <v>98297</v>
      </c>
      <c r="I17">
        <v>2978</v>
      </c>
      <c r="J17">
        <v>2290</v>
      </c>
      <c r="K17">
        <v>53658</v>
      </c>
      <c r="L17">
        <v>27263</v>
      </c>
      <c r="M17">
        <v>5995</v>
      </c>
      <c r="N17" s="15">
        <f t="shared" si="4"/>
        <v>51.541909617282819</v>
      </c>
      <c r="O17" s="15">
        <f t="shared" si="5"/>
        <v>25.006614362324591</v>
      </c>
      <c r="P17" s="15">
        <f t="shared" si="6"/>
        <v>0.75759888471675263</v>
      </c>
      <c r="Q17" s="15">
        <f t="shared" si="7"/>
        <v>0.58257268166600518</v>
      </c>
      <c r="R17" s="15">
        <f t="shared" si="8"/>
        <v>13.650517446652625</v>
      </c>
      <c r="S17" s="15">
        <f t="shared" si="9"/>
        <v>6.9356676944368134</v>
      </c>
      <c r="T17" s="15">
        <f t="shared" si="10"/>
        <v>1.5251193129203935</v>
      </c>
      <c r="AI17" s="63"/>
    </row>
    <row r="18" spans="1:35" x14ac:dyDescent="0.25">
      <c r="A18" t="s">
        <v>326</v>
      </c>
      <c r="B18">
        <v>77494</v>
      </c>
      <c r="C18">
        <v>75026</v>
      </c>
      <c r="D18">
        <f t="shared" si="1"/>
        <v>152520</v>
      </c>
      <c r="E18" s="15">
        <f t="shared" si="2"/>
        <v>2.3754500692917477</v>
      </c>
      <c r="F18" s="15">
        <f t="shared" si="3"/>
        <v>49.190925780225541</v>
      </c>
      <c r="G18">
        <v>38563</v>
      </c>
      <c r="H18" s="65">
        <v>23444</v>
      </c>
      <c r="I18">
        <v>569</v>
      </c>
      <c r="J18">
        <v>451</v>
      </c>
      <c r="K18">
        <v>78586</v>
      </c>
      <c r="L18">
        <v>7756</v>
      </c>
      <c r="M18">
        <v>3151</v>
      </c>
      <c r="N18" s="15">
        <f t="shared" si="4"/>
        <v>25.283897193810649</v>
      </c>
      <c r="O18" s="15">
        <f t="shared" si="5"/>
        <v>15.371098872279045</v>
      </c>
      <c r="P18" s="15">
        <f t="shared" si="6"/>
        <v>0.37306582743246786</v>
      </c>
      <c r="Q18" s="15">
        <f t="shared" si="7"/>
        <v>0.29569892473118281</v>
      </c>
      <c r="R18" s="15">
        <f t="shared" si="8"/>
        <v>51.525045895620245</v>
      </c>
      <c r="S18" s="15">
        <f t="shared" si="9"/>
        <v>5.0852347233149748</v>
      </c>
      <c r="T18" s="15">
        <f t="shared" si="10"/>
        <v>2.0659585628114345</v>
      </c>
      <c r="AI18" s="63"/>
    </row>
    <row r="19" spans="1:35" x14ac:dyDescent="0.25">
      <c r="A19" t="s">
        <v>327</v>
      </c>
      <c r="B19">
        <v>239436</v>
      </c>
      <c r="C19">
        <v>224672</v>
      </c>
      <c r="D19">
        <f t="shared" si="1"/>
        <v>464108</v>
      </c>
      <c r="E19" s="15">
        <f t="shared" si="2"/>
        <v>7.2283332071784319</v>
      </c>
      <c r="F19" s="15">
        <f t="shared" si="3"/>
        <v>48.409421944892138</v>
      </c>
      <c r="G19">
        <v>149992</v>
      </c>
      <c r="H19" s="65">
        <v>69110</v>
      </c>
      <c r="I19">
        <v>1201</v>
      </c>
      <c r="J19">
        <v>1146</v>
      </c>
      <c r="K19">
        <v>166087</v>
      </c>
      <c r="L19">
        <v>48153</v>
      </c>
      <c r="M19">
        <v>28419</v>
      </c>
      <c r="N19" s="15">
        <f t="shared" si="4"/>
        <v>32.318339696794709</v>
      </c>
      <c r="O19" s="15">
        <f t="shared" si="5"/>
        <v>14.890930559266376</v>
      </c>
      <c r="P19" s="15">
        <f t="shared" si="6"/>
        <v>0.25877597455764606</v>
      </c>
      <c r="Q19" s="15">
        <f t="shared" si="7"/>
        <v>0.24692528463202529</v>
      </c>
      <c r="R19" s="15">
        <f t="shared" si="8"/>
        <v>35.786282503210458</v>
      </c>
      <c r="S19" s="15">
        <f t="shared" si="9"/>
        <v>10.375386763425755</v>
      </c>
      <c r="T19" s="15">
        <f t="shared" si="10"/>
        <v>6.1233592181130252</v>
      </c>
      <c r="AI19" s="63"/>
    </row>
    <row r="20" spans="1:35" x14ac:dyDescent="0.25">
      <c r="A20" t="s">
        <v>328</v>
      </c>
      <c r="B20">
        <v>442453</v>
      </c>
      <c r="C20">
        <v>399654</v>
      </c>
      <c r="D20">
        <f t="shared" si="1"/>
        <v>842107</v>
      </c>
      <c r="E20" s="15">
        <f t="shared" si="2"/>
        <v>13.115546364418213</v>
      </c>
      <c r="F20" s="15">
        <f t="shared" si="3"/>
        <v>47.458814616194857</v>
      </c>
      <c r="G20">
        <v>460236</v>
      </c>
      <c r="H20" s="65">
        <v>120848</v>
      </c>
      <c r="I20">
        <v>5030</v>
      </c>
      <c r="J20">
        <v>3072</v>
      </c>
      <c r="K20">
        <v>156186</v>
      </c>
      <c r="L20">
        <v>70306</v>
      </c>
      <c r="M20">
        <v>26429</v>
      </c>
      <c r="N20" s="15">
        <f t="shared" si="4"/>
        <v>54.652912278368426</v>
      </c>
      <c r="O20" s="15">
        <f t="shared" si="5"/>
        <v>14.350670401742297</v>
      </c>
      <c r="P20" s="15">
        <f t="shared" si="6"/>
        <v>0.59731126804550971</v>
      </c>
      <c r="Q20" s="15">
        <f t="shared" si="7"/>
        <v>0.36479924760155186</v>
      </c>
      <c r="R20" s="15">
        <f t="shared" si="8"/>
        <v>18.547049246710927</v>
      </c>
      <c r="S20" s="15">
        <f t="shared" si="9"/>
        <v>8.3488202805581704</v>
      </c>
      <c r="T20" s="15">
        <f t="shared" si="10"/>
        <v>3.1384372769731161</v>
      </c>
      <c r="AI20" s="63"/>
    </row>
    <row r="21" spans="1:35" x14ac:dyDescent="0.25">
      <c r="A21" t="s">
        <v>329</v>
      </c>
      <c r="B21">
        <v>70115</v>
      </c>
      <c r="C21">
        <v>62967</v>
      </c>
      <c r="D21">
        <f t="shared" si="1"/>
        <v>133082</v>
      </c>
      <c r="E21" s="15">
        <f t="shared" si="2"/>
        <v>2.0727094552942851</v>
      </c>
      <c r="F21" s="15">
        <f t="shared" si="3"/>
        <v>47.31443771509295</v>
      </c>
      <c r="G21">
        <v>89201</v>
      </c>
      <c r="H21" s="65">
        <v>25088</v>
      </c>
      <c r="I21">
        <v>1132</v>
      </c>
      <c r="J21">
        <v>1363</v>
      </c>
      <c r="K21">
        <v>10279</v>
      </c>
      <c r="L21">
        <v>3674</v>
      </c>
      <c r="M21">
        <v>2345</v>
      </c>
      <c r="N21" s="15">
        <f t="shared" si="4"/>
        <v>67.027096076103447</v>
      </c>
      <c r="O21" s="15">
        <f t="shared" si="5"/>
        <v>18.851535143745963</v>
      </c>
      <c r="P21" s="15">
        <f t="shared" si="6"/>
        <v>0.85060338738522112</v>
      </c>
      <c r="Q21" s="15">
        <f t="shared" si="7"/>
        <v>1.0241805803940427</v>
      </c>
      <c r="R21" s="15">
        <f t="shared" si="8"/>
        <v>7.723809380682586</v>
      </c>
      <c r="S21" s="15">
        <f t="shared" si="9"/>
        <v>2.7607039269022104</v>
      </c>
      <c r="T21" s="15">
        <f t="shared" si="10"/>
        <v>1.7620715047865225</v>
      </c>
      <c r="AI21" s="63"/>
    </row>
    <row r="22" spans="1:35" x14ac:dyDescent="0.25">
      <c r="A22" t="s">
        <v>330</v>
      </c>
      <c r="B22">
        <f>+B2+B3+B4+B8</f>
        <v>655999</v>
      </c>
      <c r="C22">
        <f t="shared" ref="C22:D22" si="12">+C2+C3+C4+C8</f>
        <v>616198</v>
      </c>
      <c r="D22">
        <f t="shared" si="12"/>
        <v>1272197</v>
      </c>
      <c r="E22" s="15">
        <f t="shared" si="2"/>
        <v>19.814060135082308</v>
      </c>
      <c r="F22" s="15">
        <f t="shared" si="3"/>
        <v>48.435737546936522</v>
      </c>
      <c r="G22">
        <f t="shared" ref="G22:M22" si="13">+G2+G3+G4+G8</f>
        <v>363182</v>
      </c>
      <c r="H22">
        <f t="shared" si="13"/>
        <v>294439</v>
      </c>
      <c r="I22">
        <f t="shared" si="13"/>
        <v>21479</v>
      </c>
      <c r="J22">
        <f t="shared" si="13"/>
        <v>25865</v>
      </c>
      <c r="K22">
        <f t="shared" si="13"/>
        <v>476061</v>
      </c>
      <c r="L22">
        <f t="shared" si="13"/>
        <v>68803</v>
      </c>
      <c r="M22">
        <f t="shared" si="13"/>
        <v>22368</v>
      </c>
      <c r="N22" s="15">
        <f t="shared" si="4"/>
        <v>28.54762273452932</v>
      </c>
      <c r="O22" s="15">
        <f t="shared" si="5"/>
        <v>23.144135695965325</v>
      </c>
      <c r="P22" s="15">
        <f t="shared" si="6"/>
        <v>1.6883391487324682</v>
      </c>
      <c r="Q22" s="15">
        <f t="shared" si="7"/>
        <v>2.0330970753743327</v>
      </c>
      <c r="R22" s="15">
        <f t="shared" si="8"/>
        <v>37.420383792761655</v>
      </c>
      <c r="S22" s="15">
        <f t="shared" si="9"/>
        <v>5.4082032892704506</v>
      </c>
      <c r="T22" s="15">
        <f t="shared" si="10"/>
        <v>1.7582182633664438</v>
      </c>
      <c r="AI22" s="63"/>
    </row>
    <row r="23" spans="1:35" x14ac:dyDescent="0.25">
      <c r="A23" t="s">
        <v>331</v>
      </c>
      <c r="B23">
        <f>+B5+B6+B7+B9</f>
        <v>635936</v>
      </c>
      <c r="C23">
        <f t="shared" ref="C23:D23" si="14">+C5+C6+C7+C9</f>
        <v>615143</v>
      </c>
      <c r="D23">
        <f t="shared" si="14"/>
        <v>1251079</v>
      </c>
      <c r="E23" s="15">
        <f t="shared" si="2"/>
        <v>19.485154060054093</v>
      </c>
      <c r="F23" s="15">
        <f t="shared" si="3"/>
        <v>49.168997321512073</v>
      </c>
      <c r="G23">
        <f t="shared" ref="G23:M23" si="15">+G5+G6+G7+G9</f>
        <v>367377</v>
      </c>
      <c r="H23">
        <f t="shared" si="15"/>
        <v>238074</v>
      </c>
      <c r="I23">
        <f t="shared" si="15"/>
        <v>17154</v>
      </c>
      <c r="J23">
        <f t="shared" si="15"/>
        <v>17639</v>
      </c>
      <c r="K23">
        <f t="shared" si="15"/>
        <v>513845</v>
      </c>
      <c r="L23">
        <f t="shared" si="15"/>
        <v>65605</v>
      </c>
      <c r="M23">
        <f t="shared" si="15"/>
        <v>31385</v>
      </c>
      <c r="N23" s="15">
        <f t="shared" si="4"/>
        <v>29.364812294027796</v>
      </c>
      <c r="O23" s="15">
        <f t="shared" si="5"/>
        <v>19.029493741002767</v>
      </c>
      <c r="P23" s="15">
        <f t="shared" si="6"/>
        <v>1.3711364350292827</v>
      </c>
      <c r="Q23" s="15">
        <f t="shared" si="7"/>
        <v>1.4099029717547813</v>
      </c>
      <c r="R23" s="15">
        <f t="shared" si="8"/>
        <v>41.072146523121241</v>
      </c>
      <c r="S23" s="15">
        <f t="shared" si="9"/>
        <v>5.2438734884048088</v>
      </c>
      <c r="T23" s="15">
        <f t="shared" si="10"/>
        <v>2.5086345466593234</v>
      </c>
      <c r="AI23" s="63"/>
    </row>
    <row r="24" spans="1:35" x14ac:dyDescent="0.25">
      <c r="A24" t="s">
        <v>305</v>
      </c>
      <c r="B24">
        <f>+B22+B23</f>
        <v>1291935</v>
      </c>
      <c r="C24">
        <f t="shared" ref="C24:D24" si="16">+C22+C23</f>
        <v>1231341</v>
      </c>
      <c r="D24">
        <f t="shared" si="16"/>
        <v>2523276</v>
      </c>
      <c r="E24" s="15">
        <f t="shared" si="2"/>
        <v>39.2992141951364</v>
      </c>
      <c r="F24" s="15">
        <f t="shared" si="3"/>
        <v>48.799299006529608</v>
      </c>
      <c r="G24">
        <f t="shared" ref="G24" si="17">+G22+G23</f>
        <v>730559</v>
      </c>
      <c r="H24">
        <f t="shared" ref="H24" si="18">+H22+H23</f>
        <v>532513</v>
      </c>
      <c r="I24">
        <f t="shared" ref="I24" si="19">+I22+I23</f>
        <v>38633</v>
      </c>
      <c r="J24">
        <f t="shared" ref="J24" si="20">+J22+J23</f>
        <v>43504</v>
      </c>
      <c r="K24">
        <f t="shared" ref="K24" si="21">+K22+K23</f>
        <v>989906</v>
      </c>
      <c r="L24">
        <f t="shared" ref="L24" si="22">+L22+L23</f>
        <v>134408</v>
      </c>
      <c r="M24">
        <f t="shared" ref="M24" si="23">+M22+M23</f>
        <v>53753</v>
      </c>
      <c r="N24" s="15">
        <f t="shared" si="4"/>
        <v>28.952797870704593</v>
      </c>
      <c r="O24" s="15">
        <f t="shared" si="5"/>
        <v>21.104033011053883</v>
      </c>
      <c r="P24" s="15">
        <f t="shared" si="6"/>
        <v>1.5310651708334722</v>
      </c>
      <c r="Q24" s="15">
        <f t="shared" si="7"/>
        <v>1.7241078661232461</v>
      </c>
      <c r="R24" s="15">
        <f t="shared" si="8"/>
        <v>39.230983847981747</v>
      </c>
      <c r="S24" s="15">
        <f t="shared" si="9"/>
        <v>5.3267260497860711</v>
      </c>
      <c r="T24" s="15">
        <f t="shared" si="10"/>
        <v>2.1302861835169837</v>
      </c>
      <c r="AI24" s="63"/>
    </row>
    <row r="25" spans="1:35" x14ac:dyDescent="0.25">
      <c r="A25" t="s">
        <v>306</v>
      </c>
      <c r="B25">
        <f>+B10+B11+B12+B13</f>
        <v>515310</v>
      </c>
      <c r="C25">
        <f t="shared" ref="C25:D25" si="24">+C10+C11+C12+C13</f>
        <v>491469</v>
      </c>
      <c r="D25">
        <f t="shared" si="24"/>
        <v>1006779</v>
      </c>
      <c r="E25" s="15">
        <f t="shared" si="2"/>
        <v>15.680259935165724</v>
      </c>
      <c r="F25" s="15">
        <f t="shared" si="3"/>
        <v>48.815976495338106</v>
      </c>
      <c r="G25">
        <f t="shared" ref="G25:M25" si="25">+G10+G11+G12+G13</f>
        <v>268347</v>
      </c>
      <c r="H25">
        <f t="shared" si="25"/>
        <v>158979</v>
      </c>
      <c r="I25">
        <f t="shared" si="25"/>
        <v>16279</v>
      </c>
      <c r="J25">
        <f t="shared" si="25"/>
        <v>26451</v>
      </c>
      <c r="K25">
        <f t="shared" si="25"/>
        <v>433206</v>
      </c>
      <c r="L25">
        <f t="shared" si="25"/>
        <v>82538</v>
      </c>
      <c r="M25">
        <f t="shared" si="25"/>
        <v>20979</v>
      </c>
      <c r="N25" s="15">
        <f t="shared" si="4"/>
        <v>26.654012449604132</v>
      </c>
      <c r="O25" s="15">
        <f t="shared" si="5"/>
        <v>15.790853802075731</v>
      </c>
      <c r="P25" s="15">
        <f t="shared" si="6"/>
        <v>1.6169387720641768</v>
      </c>
      <c r="Q25" s="15">
        <f t="shared" si="7"/>
        <v>2.6272896037760023</v>
      </c>
      <c r="R25" s="15">
        <f t="shared" si="8"/>
        <v>43.028907039181391</v>
      </c>
      <c r="S25" s="15">
        <f t="shared" si="9"/>
        <v>8.1982242378913348</v>
      </c>
      <c r="T25" s="15">
        <f t="shared" si="10"/>
        <v>2.0837740954072341</v>
      </c>
      <c r="AI25" s="63"/>
    </row>
    <row r="26" spans="1:35" x14ac:dyDescent="0.25">
      <c r="A26" t="s">
        <v>307</v>
      </c>
      <c r="B26">
        <f>+B27+B28</f>
        <v>1508444</v>
      </c>
      <c r="C26">
        <f t="shared" ref="C26:D26" si="26">+C27+C28</f>
        <v>1382179</v>
      </c>
      <c r="D26">
        <f t="shared" si="26"/>
        <v>2890623</v>
      </c>
      <c r="E26" s="15">
        <f t="shared" si="2"/>
        <v>45.020525869697877</v>
      </c>
      <c r="F26" s="15">
        <f t="shared" si="3"/>
        <v>47.815955245633901</v>
      </c>
      <c r="G26">
        <f t="shared" ref="G26" si="27">+G27+G28</f>
        <v>1216831</v>
      </c>
      <c r="H26">
        <f t="shared" ref="H26" si="28">+H27+H28</f>
        <v>525816</v>
      </c>
      <c r="I26">
        <f t="shared" ref="I26" si="29">+I27+I28</f>
        <v>17906</v>
      </c>
      <c r="J26">
        <f t="shared" ref="J26" si="30">+J27+J28</f>
        <v>13547</v>
      </c>
      <c r="K26">
        <f t="shared" ref="K26" si="31">+K27+K28</f>
        <v>755223</v>
      </c>
      <c r="L26">
        <f t="shared" ref="L26" si="32">+L27+L28</f>
        <v>263985</v>
      </c>
      <c r="M26">
        <f t="shared" ref="M26" si="33">+M27+M28</f>
        <v>97315</v>
      </c>
      <c r="N26" s="15">
        <f t="shared" si="4"/>
        <v>42.09580426088079</v>
      </c>
      <c r="O26" s="15">
        <f t="shared" si="5"/>
        <v>18.190403937144346</v>
      </c>
      <c r="P26" s="15">
        <f t="shared" si="6"/>
        <v>0.61945123940410074</v>
      </c>
      <c r="Q26" s="15">
        <f t="shared" si="7"/>
        <v>0.46865329723038945</v>
      </c>
      <c r="R26" s="15">
        <f t="shared" si="8"/>
        <v>26.12665159033191</v>
      </c>
      <c r="S26" s="15">
        <f t="shared" si="9"/>
        <v>9.132460372729339</v>
      </c>
      <c r="T26" s="15">
        <f t="shared" si="10"/>
        <v>3.366575302279128</v>
      </c>
      <c r="AI26" s="63"/>
    </row>
    <row r="27" spans="1:35" x14ac:dyDescent="0.25">
      <c r="A27" t="s">
        <v>332</v>
      </c>
      <c r="B27">
        <f>+B14+B15+B16+B17+B18+B19</f>
        <v>995876</v>
      </c>
      <c r="C27">
        <f t="shared" ref="C27:D27" si="34">+C14+C15+C16+C17+C18+C19</f>
        <v>919558</v>
      </c>
      <c r="D27">
        <f t="shared" si="34"/>
        <v>1915434</v>
      </c>
      <c r="E27" s="15">
        <f t="shared" si="2"/>
        <v>29.832270049985375</v>
      </c>
      <c r="F27" s="15">
        <f t="shared" si="3"/>
        <v>48.007814416993746</v>
      </c>
      <c r="G27">
        <f t="shared" ref="G27:M27" si="35">+G14+G15+G16+G17+G18+G19</f>
        <v>667394</v>
      </c>
      <c r="H27">
        <f t="shared" si="35"/>
        <v>379880</v>
      </c>
      <c r="I27">
        <f t="shared" si="35"/>
        <v>11744</v>
      </c>
      <c r="J27">
        <f t="shared" si="35"/>
        <v>9112</v>
      </c>
      <c r="K27">
        <f t="shared" si="35"/>
        <v>588758</v>
      </c>
      <c r="L27">
        <f t="shared" si="35"/>
        <v>190005</v>
      </c>
      <c r="M27">
        <f t="shared" si="35"/>
        <v>68541</v>
      </c>
      <c r="N27" s="15">
        <f t="shared" si="4"/>
        <v>34.842965093028525</v>
      </c>
      <c r="O27" s="15">
        <f t="shared" si="5"/>
        <v>19.83258102341297</v>
      </c>
      <c r="P27" s="15">
        <f t="shared" si="6"/>
        <v>0.61312475397220689</v>
      </c>
      <c r="Q27" s="15">
        <f t="shared" si="7"/>
        <v>0.47571464221685528</v>
      </c>
      <c r="R27" s="15">
        <f t="shared" si="8"/>
        <v>30.737576966891055</v>
      </c>
      <c r="S27" s="15">
        <f t="shared" si="9"/>
        <v>9.9196839985089547</v>
      </c>
      <c r="T27" s="15">
        <f t="shared" si="10"/>
        <v>3.5783535219694338</v>
      </c>
      <c r="AI27" s="63"/>
    </row>
    <row r="28" spans="1:35" x14ac:dyDescent="0.25">
      <c r="A28" t="s">
        <v>333</v>
      </c>
      <c r="B28">
        <f>+B20+B21</f>
        <v>512568</v>
      </c>
      <c r="C28">
        <f t="shared" ref="C28:D28" si="36">+C20+C21</f>
        <v>462621</v>
      </c>
      <c r="D28">
        <f t="shared" si="36"/>
        <v>975189</v>
      </c>
      <c r="E28" s="15">
        <f t="shared" si="2"/>
        <v>15.188255819712499</v>
      </c>
      <c r="F28" s="15">
        <f t="shared" si="3"/>
        <v>47.439111802942811</v>
      </c>
      <c r="G28">
        <f t="shared" ref="G28:M28" si="37">+G20+G21</f>
        <v>549437</v>
      </c>
      <c r="H28">
        <f t="shared" si="37"/>
        <v>145936</v>
      </c>
      <c r="I28">
        <f t="shared" si="37"/>
        <v>6162</v>
      </c>
      <c r="J28">
        <f t="shared" si="37"/>
        <v>4435</v>
      </c>
      <c r="K28">
        <f t="shared" si="37"/>
        <v>166465</v>
      </c>
      <c r="L28">
        <f t="shared" si="37"/>
        <v>73980</v>
      </c>
      <c r="M28">
        <f t="shared" si="37"/>
        <v>28774</v>
      </c>
      <c r="N28" s="15">
        <f t="shared" si="4"/>
        <v>56.341591219753298</v>
      </c>
      <c r="O28" s="15">
        <f t="shared" si="5"/>
        <v>14.964893984653232</v>
      </c>
      <c r="P28" s="15">
        <f t="shared" si="6"/>
        <v>0.63187751297440808</v>
      </c>
      <c r="Q28" s="15">
        <f t="shared" si="7"/>
        <v>0.45478363681296652</v>
      </c>
      <c r="R28" s="15">
        <f t="shared" si="8"/>
        <v>17.070024374762223</v>
      </c>
      <c r="S28" s="15">
        <f t="shared" si="9"/>
        <v>7.5862217477842764</v>
      </c>
      <c r="T28" s="15">
        <f t="shared" si="10"/>
        <v>2.9506075232595941</v>
      </c>
      <c r="AI28" s="63"/>
    </row>
    <row r="29" spans="1:35" x14ac:dyDescent="0.25">
      <c r="A29" t="s">
        <v>334</v>
      </c>
      <c r="B29">
        <f>+B24+B25+B26</f>
        <v>3315689</v>
      </c>
      <c r="C29">
        <f t="shared" ref="C29:D29" si="38">+C24+C25+C26</f>
        <v>3104989</v>
      </c>
      <c r="D29">
        <f t="shared" si="38"/>
        <v>6420678</v>
      </c>
      <c r="E29" s="15">
        <f t="shared" si="2"/>
        <v>100</v>
      </c>
      <c r="F29" s="15">
        <f>+C29/D29*100</f>
        <v>48.359207547863328</v>
      </c>
      <c r="G29">
        <f t="shared" ref="G29:M29" si="39">+G24+G25+G26</f>
        <v>2215737</v>
      </c>
      <c r="H29">
        <f t="shared" si="39"/>
        <v>1217308</v>
      </c>
      <c r="I29">
        <f t="shared" si="39"/>
        <v>72818</v>
      </c>
      <c r="J29">
        <f t="shared" si="39"/>
        <v>83502</v>
      </c>
      <c r="K29">
        <f t="shared" si="39"/>
        <v>2178335</v>
      </c>
      <c r="L29">
        <f t="shared" si="39"/>
        <v>480931</v>
      </c>
      <c r="M29">
        <f t="shared" si="39"/>
        <v>172047</v>
      </c>
      <c r="N29" s="15">
        <f t="shared" si="4"/>
        <v>34.509392933269659</v>
      </c>
      <c r="O29" s="15">
        <f t="shared" si="5"/>
        <v>18.959181569298444</v>
      </c>
      <c r="P29" s="15">
        <f t="shared" si="6"/>
        <v>1.1341169888912044</v>
      </c>
      <c r="Q29" s="15">
        <f t="shared" si="7"/>
        <v>1.3005168613034324</v>
      </c>
      <c r="R29" s="15">
        <f t="shared" si="8"/>
        <v>33.926868782393385</v>
      </c>
      <c r="S29" s="15">
        <f t="shared" si="9"/>
        <v>7.4903460351071951</v>
      </c>
      <c r="T29" s="15">
        <f t="shared" si="10"/>
        <v>2.6795768297366727</v>
      </c>
      <c r="AI29" s="63"/>
    </row>
    <row r="30" spans="1:35" x14ac:dyDescent="0.25">
      <c r="AI30" s="63"/>
    </row>
    <row r="31" spans="1:35" x14ac:dyDescent="0.25">
      <c r="AI31" s="63"/>
    </row>
    <row r="32" spans="1:35" x14ac:dyDescent="0.25">
      <c r="AI32" s="63"/>
    </row>
  </sheetData>
  <sortState xmlns:xlrd2="http://schemas.microsoft.com/office/spreadsheetml/2017/richdata2" ref="AH4:AI75">
    <sortCondition ref="AH4:AH7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7B14-C6D9-4656-8C37-70361E053CA2}">
  <dimension ref="A1:M43"/>
  <sheetViews>
    <sheetView workbookViewId="0">
      <selection sqref="A1:K34"/>
    </sheetView>
  </sheetViews>
  <sheetFormatPr defaultRowHeight="15" x14ac:dyDescent="0.25"/>
  <cols>
    <col min="6" max="6" width="11.85546875" customWidth="1"/>
    <col min="11" max="11" width="10.28515625" customWidth="1"/>
  </cols>
  <sheetData>
    <row r="1" spans="1:13" ht="15.75" thickBot="1" x14ac:dyDescent="0.3">
      <c r="A1" s="32" t="s">
        <v>350</v>
      </c>
    </row>
    <row r="2" spans="1:13" ht="15.75" thickBot="1" x14ac:dyDescent="0.3">
      <c r="A2" s="130" t="s">
        <v>345</v>
      </c>
      <c r="B2" s="133">
        <v>2024</v>
      </c>
      <c r="C2" s="133"/>
      <c r="D2" s="133"/>
      <c r="E2" s="133"/>
      <c r="F2" s="133"/>
      <c r="G2" s="134" t="s">
        <v>16</v>
      </c>
      <c r="H2" s="134"/>
      <c r="I2" s="134"/>
      <c r="J2" s="134"/>
      <c r="K2" s="134"/>
    </row>
    <row r="3" spans="1:13" ht="39" thickBot="1" x14ac:dyDescent="0.3">
      <c r="A3" s="131"/>
      <c r="B3" s="133" t="s">
        <v>261</v>
      </c>
      <c r="C3" s="133"/>
      <c r="D3" s="133"/>
      <c r="E3" s="77" t="s">
        <v>346</v>
      </c>
      <c r="F3" s="78" t="s">
        <v>347</v>
      </c>
      <c r="G3" s="135" t="s">
        <v>261</v>
      </c>
      <c r="H3" s="135"/>
      <c r="I3" s="135"/>
      <c r="J3" s="77" t="s">
        <v>346</v>
      </c>
      <c r="K3" s="78" t="s">
        <v>347</v>
      </c>
    </row>
    <row r="4" spans="1:13" ht="15.75" thickBot="1" x14ac:dyDescent="0.3">
      <c r="A4" s="132"/>
      <c r="B4" s="79" t="s">
        <v>0</v>
      </c>
      <c r="C4" s="79" t="s">
        <v>1</v>
      </c>
      <c r="D4" s="79" t="s">
        <v>297</v>
      </c>
      <c r="E4" s="80"/>
      <c r="F4" s="80"/>
      <c r="G4" s="81" t="s">
        <v>0</v>
      </c>
      <c r="H4" s="81" t="s">
        <v>1</v>
      </c>
      <c r="I4" s="81" t="s">
        <v>297</v>
      </c>
      <c r="J4" s="81"/>
      <c r="K4" s="77"/>
    </row>
    <row r="5" spans="1:13" ht="15.75" thickBot="1" x14ac:dyDescent="0.3">
      <c r="A5" s="82" t="s">
        <v>44</v>
      </c>
      <c r="B5" s="83">
        <v>1821055</v>
      </c>
      <c r="C5" s="83">
        <v>1611990</v>
      </c>
      <c r="D5" s="83">
        <v>3433045</v>
      </c>
      <c r="E5" s="84">
        <v>53.5</v>
      </c>
      <c r="F5" s="85">
        <v>113</v>
      </c>
      <c r="G5" s="83">
        <v>1856829</v>
      </c>
      <c r="H5" s="83">
        <v>1649086</v>
      </c>
      <c r="I5" s="83">
        <v>3505915</v>
      </c>
      <c r="J5" s="116">
        <v>53.0911343681964</v>
      </c>
      <c r="K5" s="117">
        <v>112.59746307954831</v>
      </c>
      <c r="L5" s="15"/>
      <c r="M5" s="15"/>
    </row>
    <row r="6" spans="1:13" ht="15.75" thickBot="1" x14ac:dyDescent="0.3">
      <c r="A6" s="86" t="s">
        <v>36</v>
      </c>
      <c r="B6" s="87">
        <v>1184093</v>
      </c>
      <c r="C6" s="88">
        <v>1031644</v>
      </c>
      <c r="D6" s="87">
        <v>2215737</v>
      </c>
      <c r="E6" s="89">
        <v>34.5</v>
      </c>
      <c r="F6" s="89">
        <v>114.8</v>
      </c>
      <c r="G6" s="87">
        <v>1210493</v>
      </c>
      <c r="H6" s="88">
        <v>1059711</v>
      </c>
      <c r="I6" s="87">
        <v>2270204</v>
      </c>
      <c r="J6" s="118">
        <v>34.378387840896579</v>
      </c>
      <c r="K6" s="118">
        <v>114.22859628710091</v>
      </c>
      <c r="L6" s="15"/>
      <c r="M6" s="15"/>
    </row>
    <row r="7" spans="1:13" ht="15.75" thickBot="1" x14ac:dyDescent="0.3">
      <c r="A7" s="90" t="s">
        <v>109</v>
      </c>
      <c r="B7" s="87">
        <v>460075</v>
      </c>
      <c r="C7" s="88">
        <v>387797</v>
      </c>
      <c r="D7" s="87">
        <v>847872</v>
      </c>
      <c r="E7" s="89">
        <v>13.2</v>
      </c>
      <c r="F7" s="89">
        <v>118.6</v>
      </c>
      <c r="G7" s="87">
        <v>461064</v>
      </c>
      <c r="H7" s="88">
        <v>390345</v>
      </c>
      <c r="I7" s="87">
        <v>851409</v>
      </c>
      <c r="J7" s="118">
        <v>12.893144762862685</v>
      </c>
      <c r="K7" s="118">
        <v>118.11705030165622</v>
      </c>
      <c r="L7" s="15"/>
      <c r="M7" s="15"/>
    </row>
    <row r="8" spans="1:13" ht="15.75" thickBot="1" x14ac:dyDescent="0.3">
      <c r="A8" s="90" t="s">
        <v>105</v>
      </c>
      <c r="B8" s="87">
        <v>242647</v>
      </c>
      <c r="C8" s="88">
        <v>225777</v>
      </c>
      <c r="D8" s="87">
        <v>468424</v>
      </c>
      <c r="E8" s="89">
        <v>7.3</v>
      </c>
      <c r="F8" s="89">
        <v>107.5</v>
      </c>
      <c r="G8" s="87">
        <v>245867</v>
      </c>
      <c r="H8" s="88">
        <v>229866</v>
      </c>
      <c r="I8" s="87">
        <v>475733</v>
      </c>
      <c r="J8" s="118">
        <v>7.2041691331322006</v>
      </c>
      <c r="K8" s="118">
        <v>106.96101206790043</v>
      </c>
      <c r="L8" s="15"/>
      <c r="M8" s="15"/>
    </row>
    <row r="9" spans="1:13" ht="15.75" thickBot="1" x14ac:dyDescent="0.3">
      <c r="A9" s="90" t="s">
        <v>61</v>
      </c>
      <c r="B9" s="87">
        <v>146333</v>
      </c>
      <c r="C9" s="88">
        <v>136562</v>
      </c>
      <c r="D9" s="87">
        <v>282895</v>
      </c>
      <c r="E9" s="89">
        <v>4.4000000000000004</v>
      </c>
      <c r="F9" s="89">
        <v>107.2</v>
      </c>
      <c r="G9" s="87">
        <v>147764</v>
      </c>
      <c r="H9" s="88">
        <v>138025</v>
      </c>
      <c r="I9" s="87">
        <v>285789</v>
      </c>
      <c r="J9" s="118">
        <v>4.3277895214095263</v>
      </c>
      <c r="K9" s="118">
        <v>107.05596812171707</v>
      </c>
      <c r="L9" s="15"/>
      <c r="M9" s="15"/>
    </row>
    <row r="10" spans="1:13" ht="15.75" thickBot="1" x14ac:dyDescent="0.3">
      <c r="A10" s="90" t="s">
        <v>207</v>
      </c>
      <c r="B10" s="87">
        <v>148279</v>
      </c>
      <c r="C10" s="88">
        <v>128245</v>
      </c>
      <c r="D10" s="87">
        <v>276524</v>
      </c>
      <c r="E10" s="89">
        <v>4.3</v>
      </c>
      <c r="F10" s="89">
        <v>115.6</v>
      </c>
      <c r="G10" s="87">
        <v>160747</v>
      </c>
      <c r="H10" s="88">
        <v>140614</v>
      </c>
      <c r="I10" s="87">
        <v>301361</v>
      </c>
      <c r="J10" s="118">
        <v>4.5636010411929657</v>
      </c>
      <c r="K10" s="118">
        <v>114.31791997951839</v>
      </c>
      <c r="L10" s="15"/>
      <c r="M10" s="15"/>
    </row>
    <row r="11" spans="1:13" ht="15.75" thickBot="1" x14ac:dyDescent="0.3">
      <c r="A11" s="90" t="s">
        <v>174</v>
      </c>
      <c r="B11" s="87">
        <v>36349</v>
      </c>
      <c r="C11" s="88">
        <v>31246</v>
      </c>
      <c r="D11" s="87">
        <v>67595</v>
      </c>
      <c r="E11" s="89">
        <v>1.1000000000000001</v>
      </c>
      <c r="F11" s="89">
        <v>116.3</v>
      </c>
      <c r="G11" s="87">
        <v>38046</v>
      </c>
      <c r="H11" s="88">
        <v>32922</v>
      </c>
      <c r="I11" s="87">
        <v>70968</v>
      </c>
      <c r="J11" s="118">
        <v>1.0746899522213635</v>
      </c>
      <c r="K11" s="118">
        <v>115.56406050665208</v>
      </c>
      <c r="L11" s="15"/>
      <c r="M11" s="15"/>
    </row>
    <row r="12" spans="1:13" ht="15.75" thickBot="1" x14ac:dyDescent="0.3">
      <c r="A12" s="90" t="s">
        <v>55</v>
      </c>
      <c r="B12" s="87">
        <v>25871</v>
      </c>
      <c r="C12" s="88">
        <v>22508</v>
      </c>
      <c r="D12" s="87">
        <v>48379</v>
      </c>
      <c r="E12" s="89">
        <v>0.8</v>
      </c>
      <c r="F12" s="89">
        <v>114.9</v>
      </c>
      <c r="G12" s="87">
        <v>26771</v>
      </c>
      <c r="H12" s="88">
        <v>23306</v>
      </c>
      <c r="I12" s="87">
        <v>50077</v>
      </c>
      <c r="J12" s="118">
        <v>0.75833120191338665</v>
      </c>
      <c r="K12" s="118">
        <v>114.86741611602163</v>
      </c>
      <c r="L12" s="15"/>
      <c r="M12" s="15"/>
    </row>
    <row r="13" spans="1:13" ht="15.75" thickBot="1" x14ac:dyDescent="0.3">
      <c r="A13" s="90" t="s">
        <v>147</v>
      </c>
      <c r="B13" s="87">
        <v>18483</v>
      </c>
      <c r="C13" s="88">
        <v>16504</v>
      </c>
      <c r="D13" s="87">
        <v>34987</v>
      </c>
      <c r="E13" s="89">
        <v>0.5</v>
      </c>
      <c r="F13" s="89">
        <v>112</v>
      </c>
      <c r="G13" s="87">
        <v>18827</v>
      </c>
      <c r="H13" s="88">
        <v>16819</v>
      </c>
      <c r="I13" s="87">
        <v>35646</v>
      </c>
      <c r="J13" s="118">
        <v>0.53979819125356121</v>
      </c>
      <c r="K13" s="118">
        <v>111.9388786491468</v>
      </c>
      <c r="L13" s="15"/>
      <c r="M13" s="15"/>
    </row>
    <row r="14" spans="1:13" ht="15.75" thickBot="1" x14ac:dyDescent="0.3">
      <c r="A14" s="90" t="s">
        <v>128</v>
      </c>
      <c r="B14" s="87">
        <v>15989</v>
      </c>
      <c r="C14" s="88">
        <v>14822</v>
      </c>
      <c r="D14" s="87">
        <v>30811</v>
      </c>
      <c r="E14" s="89">
        <v>0.5</v>
      </c>
      <c r="F14" s="89">
        <v>107.9</v>
      </c>
      <c r="G14" s="87">
        <v>16796</v>
      </c>
      <c r="H14" s="88">
        <v>15588</v>
      </c>
      <c r="I14" s="87">
        <v>32384</v>
      </c>
      <c r="J14" s="118">
        <v>0.49040073572225001</v>
      </c>
      <c r="K14" s="118">
        <v>107.74955093661791</v>
      </c>
      <c r="L14" s="15"/>
      <c r="M14" s="15"/>
    </row>
    <row r="15" spans="1:13" ht="15.75" thickBot="1" x14ac:dyDescent="0.3">
      <c r="A15" s="86" t="s">
        <v>250</v>
      </c>
      <c r="B15" s="87">
        <v>636962</v>
      </c>
      <c r="C15" s="88">
        <v>580346</v>
      </c>
      <c r="D15" s="87">
        <v>1217308</v>
      </c>
      <c r="E15" s="89">
        <v>19</v>
      </c>
      <c r="F15" s="89">
        <v>109.8</v>
      </c>
      <c r="G15" s="87">
        <v>646336</v>
      </c>
      <c r="H15" s="88">
        <v>589375</v>
      </c>
      <c r="I15" s="87">
        <v>1235711</v>
      </c>
      <c r="J15" s="118">
        <v>18.712746527299817</v>
      </c>
      <c r="K15" s="118">
        <v>109.66464475079533</v>
      </c>
      <c r="L15" s="15"/>
      <c r="M15" s="15"/>
    </row>
    <row r="16" spans="1:13" ht="15.75" thickBot="1" x14ac:dyDescent="0.3">
      <c r="A16" s="90" t="s">
        <v>217</v>
      </c>
      <c r="B16" s="87">
        <v>343669</v>
      </c>
      <c r="C16" s="88">
        <v>313876</v>
      </c>
      <c r="D16" s="87">
        <v>657545</v>
      </c>
      <c r="E16" s="89">
        <v>10.199999999999999</v>
      </c>
      <c r="F16" s="89">
        <v>109.5</v>
      </c>
      <c r="G16" s="87">
        <v>348980</v>
      </c>
      <c r="H16" s="88">
        <v>318534</v>
      </c>
      <c r="I16" s="87">
        <v>667514</v>
      </c>
      <c r="J16" s="118">
        <v>10.108366993110856</v>
      </c>
      <c r="K16" s="118">
        <v>109.55816333578206</v>
      </c>
      <c r="L16" s="15"/>
      <c r="M16" s="15"/>
    </row>
    <row r="17" spans="1:13" ht="15.75" thickBot="1" x14ac:dyDescent="0.3">
      <c r="A17" s="90" t="s">
        <v>185</v>
      </c>
      <c r="B17" s="87">
        <v>262386</v>
      </c>
      <c r="C17" s="88">
        <v>239182</v>
      </c>
      <c r="D17" s="87">
        <v>501568</v>
      </c>
      <c r="E17" s="89">
        <v>7.8</v>
      </c>
      <c r="F17" s="89">
        <v>109.7</v>
      </c>
      <c r="G17" s="87">
        <v>265484</v>
      </c>
      <c r="H17" s="88">
        <v>242684</v>
      </c>
      <c r="I17" s="87">
        <v>508168</v>
      </c>
      <c r="J17" s="118">
        <v>7.6953421773253563</v>
      </c>
      <c r="K17" s="118">
        <v>109.39493332893804</v>
      </c>
      <c r="L17" s="15"/>
      <c r="M17" s="15"/>
    </row>
    <row r="18" spans="1:13" ht="15.75" thickBot="1" x14ac:dyDescent="0.3">
      <c r="A18" s="82" t="s">
        <v>39</v>
      </c>
      <c r="B18" s="83">
        <v>38210</v>
      </c>
      <c r="C18" s="83">
        <v>34608</v>
      </c>
      <c r="D18" s="83">
        <v>72818</v>
      </c>
      <c r="E18" s="84">
        <v>1.1000000000000001</v>
      </c>
      <c r="F18" s="85">
        <v>110.4</v>
      </c>
      <c r="G18" s="83">
        <v>38078</v>
      </c>
      <c r="H18" s="83">
        <v>34594</v>
      </c>
      <c r="I18" s="83">
        <v>72672</v>
      </c>
      <c r="J18" s="116">
        <v>1.1004941411316498</v>
      </c>
      <c r="K18" s="117">
        <v>110.07111059721339</v>
      </c>
      <c r="L18" s="15"/>
      <c r="M18" s="15"/>
    </row>
    <row r="19" spans="1:13" ht="15.75" thickBot="1" x14ac:dyDescent="0.3">
      <c r="A19" s="90" t="s">
        <v>213</v>
      </c>
      <c r="B19" s="87">
        <v>16646</v>
      </c>
      <c r="C19" s="88">
        <v>17005</v>
      </c>
      <c r="D19" s="87">
        <v>33651</v>
      </c>
      <c r="E19" s="89">
        <v>0.5</v>
      </c>
      <c r="F19" s="89">
        <v>97.9</v>
      </c>
      <c r="G19" s="87">
        <v>16403</v>
      </c>
      <c r="H19" s="88">
        <v>16878</v>
      </c>
      <c r="I19" s="87">
        <v>33281</v>
      </c>
      <c r="J19" s="118">
        <v>0.50398427882819308</v>
      </c>
      <c r="K19" s="118">
        <v>97.18568550776159</v>
      </c>
      <c r="L19" s="15"/>
      <c r="M19" s="15"/>
    </row>
    <row r="20" spans="1:13" ht="15.75" thickBot="1" x14ac:dyDescent="0.3">
      <c r="A20" s="82" t="s">
        <v>43</v>
      </c>
      <c r="B20" s="83">
        <v>1319341</v>
      </c>
      <c r="C20" s="83">
        <v>1339925</v>
      </c>
      <c r="D20" s="83">
        <v>2659266</v>
      </c>
      <c r="E20" s="84">
        <v>41.4</v>
      </c>
      <c r="F20" s="85">
        <v>98.5</v>
      </c>
      <c r="G20" s="83">
        <v>1369565</v>
      </c>
      <c r="H20" s="83">
        <v>1390985</v>
      </c>
      <c r="I20" s="83">
        <v>2760550</v>
      </c>
      <c r="J20" s="116">
        <v>41.803846065898512</v>
      </c>
      <c r="K20" s="117">
        <v>98.460084041165075</v>
      </c>
      <c r="L20" s="15"/>
      <c r="M20" s="15"/>
    </row>
    <row r="21" spans="1:13" ht="15.75" thickBot="1" x14ac:dyDescent="0.3">
      <c r="A21" s="86" t="s">
        <v>29</v>
      </c>
      <c r="B21" s="87">
        <v>1069877</v>
      </c>
      <c r="C21" s="88">
        <v>1108458</v>
      </c>
      <c r="D21" s="87">
        <v>2178335</v>
      </c>
      <c r="E21" s="89">
        <v>33.9</v>
      </c>
      <c r="F21" s="89">
        <v>96.5</v>
      </c>
      <c r="G21" s="87">
        <v>1111920</v>
      </c>
      <c r="H21" s="88">
        <v>1151312</v>
      </c>
      <c r="I21" s="87">
        <v>2263232</v>
      </c>
      <c r="J21" s="118">
        <v>34.272808729932663</v>
      </c>
      <c r="K21" s="118">
        <v>96.578512166988617</v>
      </c>
      <c r="L21" s="15"/>
      <c r="M21" s="15"/>
    </row>
    <row r="22" spans="1:13" ht="15.75" thickBot="1" x14ac:dyDescent="0.3">
      <c r="A22" s="90" t="s">
        <v>52</v>
      </c>
      <c r="B22" s="87">
        <v>483596</v>
      </c>
      <c r="C22" s="88">
        <v>522625</v>
      </c>
      <c r="D22" s="87">
        <v>1006221</v>
      </c>
      <c r="E22" s="89">
        <v>15.7</v>
      </c>
      <c r="F22" s="89">
        <v>92.5</v>
      </c>
      <c r="G22" s="87">
        <v>495484</v>
      </c>
      <c r="H22" s="88">
        <v>535159</v>
      </c>
      <c r="I22" s="87">
        <v>1030643</v>
      </c>
      <c r="J22" s="118">
        <v>15.607339595695002</v>
      </c>
      <c r="K22" s="118">
        <v>92.586315468860661</v>
      </c>
      <c r="L22" s="15"/>
      <c r="M22" s="15"/>
    </row>
    <row r="23" spans="1:13" ht="15.75" thickBot="1" x14ac:dyDescent="0.3">
      <c r="A23" s="90" t="s">
        <v>69</v>
      </c>
      <c r="B23" s="87">
        <v>347992</v>
      </c>
      <c r="C23" s="88">
        <v>344072</v>
      </c>
      <c r="D23" s="87">
        <v>692064</v>
      </c>
      <c r="E23" s="89">
        <v>10.8</v>
      </c>
      <c r="F23" s="89">
        <v>101.1</v>
      </c>
      <c r="G23" s="87">
        <v>376126</v>
      </c>
      <c r="H23" s="88">
        <v>372337</v>
      </c>
      <c r="I23" s="87">
        <v>748463</v>
      </c>
      <c r="J23" s="118">
        <v>11.334202256079621</v>
      </c>
      <c r="K23" s="118">
        <v>101.017626505021</v>
      </c>
      <c r="L23" s="15"/>
      <c r="M23" s="15"/>
    </row>
    <row r="24" spans="1:13" ht="15.75" thickBot="1" x14ac:dyDescent="0.3">
      <c r="A24" s="90" t="s">
        <v>233</v>
      </c>
      <c r="B24" s="87">
        <v>56254</v>
      </c>
      <c r="C24" s="88">
        <v>60185</v>
      </c>
      <c r="D24" s="87">
        <v>116439</v>
      </c>
      <c r="E24" s="89">
        <v>1.8</v>
      </c>
      <c r="F24" s="89">
        <v>93.5</v>
      </c>
      <c r="G24" s="87">
        <v>57012</v>
      </c>
      <c r="H24" s="88">
        <v>60968</v>
      </c>
      <c r="I24" s="87">
        <v>117980</v>
      </c>
      <c r="J24" s="118">
        <v>1.7866069293636073</v>
      </c>
      <c r="K24" s="118">
        <v>93.511350216507012</v>
      </c>
      <c r="L24" s="15"/>
      <c r="M24" s="15"/>
    </row>
    <row r="25" spans="1:13" ht="15.75" thickBot="1" x14ac:dyDescent="0.3">
      <c r="A25" s="90" t="s">
        <v>236</v>
      </c>
      <c r="B25" s="87">
        <v>61017</v>
      </c>
      <c r="C25" s="88">
        <v>61126</v>
      </c>
      <c r="D25" s="87">
        <v>122143</v>
      </c>
      <c r="E25" s="89">
        <v>1.9</v>
      </c>
      <c r="F25" s="89">
        <v>99.8</v>
      </c>
      <c r="G25" s="87">
        <v>60257</v>
      </c>
      <c r="H25" s="88">
        <v>60405</v>
      </c>
      <c r="I25" s="87">
        <v>120662</v>
      </c>
      <c r="J25" s="118">
        <v>1.8272212689512761</v>
      </c>
      <c r="K25" s="118">
        <v>99.754987169936257</v>
      </c>
      <c r="L25" s="15"/>
      <c r="M25" s="15"/>
    </row>
    <row r="26" spans="1:13" ht="15.75" thickBot="1" x14ac:dyDescent="0.3">
      <c r="A26" s="90" t="s">
        <v>79</v>
      </c>
      <c r="B26" s="87">
        <v>33982</v>
      </c>
      <c r="C26" s="88">
        <v>35793</v>
      </c>
      <c r="D26" s="87">
        <v>69775</v>
      </c>
      <c r="E26" s="89">
        <v>1.1000000000000001</v>
      </c>
      <c r="F26" s="89">
        <v>94.9</v>
      </c>
      <c r="G26" s="87">
        <v>34549</v>
      </c>
      <c r="H26" s="88">
        <v>36299</v>
      </c>
      <c r="I26" s="87">
        <v>70848</v>
      </c>
      <c r="J26" s="118">
        <v>1.0728727558192308</v>
      </c>
      <c r="K26" s="118">
        <v>95.178930549050932</v>
      </c>
      <c r="L26" s="15"/>
      <c r="M26" s="15"/>
    </row>
    <row r="27" spans="1:13" ht="15.75" thickBot="1" x14ac:dyDescent="0.3">
      <c r="A27" s="90" t="s">
        <v>181</v>
      </c>
      <c r="B27" s="87">
        <v>18375</v>
      </c>
      <c r="C27" s="88">
        <v>19504</v>
      </c>
      <c r="D27" s="87">
        <v>37879</v>
      </c>
      <c r="E27" s="89">
        <v>0.6</v>
      </c>
      <c r="F27" s="89">
        <v>94.2</v>
      </c>
      <c r="G27" s="87">
        <v>18800</v>
      </c>
      <c r="H27" s="88">
        <v>19961</v>
      </c>
      <c r="I27" s="87">
        <v>38761</v>
      </c>
      <c r="J27" s="118">
        <v>0.5869695811922595</v>
      </c>
      <c r="K27" s="118">
        <v>94.183658133360055</v>
      </c>
      <c r="L27" s="15"/>
      <c r="M27" s="15"/>
    </row>
    <row r="28" spans="1:13" ht="15.75" thickBot="1" x14ac:dyDescent="0.3">
      <c r="A28" s="86" t="s">
        <v>30</v>
      </c>
      <c r="B28" s="87">
        <v>249464</v>
      </c>
      <c r="C28" s="88">
        <v>231467</v>
      </c>
      <c r="D28" s="87">
        <v>480931</v>
      </c>
      <c r="E28" s="89">
        <v>7.5</v>
      </c>
      <c r="F28" s="89">
        <v>107.8</v>
      </c>
      <c r="G28" s="87">
        <v>257645</v>
      </c>
      <c r="H28" s="88">
        <v>239673</v>
      </c>
      <c r="I28" s="87">
        <v>497318</v>
      </c>
      <c r="J28" s="118">
        <v>7.5310373359658458</v>
      </c>
      <c r="K28" s="118">
        <v>107.49855010785529</v>
      </c>
      <c r="L28" s="15"/>
      <c r="M28" s="15"/>
    </row>
    <row r="29" spans="1:13" ht="15.75" thickBot="1" x14ac:dyDescent="0.3">
      <c r="A29" s="90" t="s">
        <v>210</v>
      </c>
      <c r="B29" s="87">
        <v>173371</v>
      </c>
      <c r="C29" s="88">
        <v>160061</v>
      </c>
      <c r="D29" s="87">
        <v>333432</v>
      </c>
      <c r="E29" s="89">
        <v>5.2</v>
      </c>
      <c r="F29" s="89">
        <v>108.3</v>
      </c>
      <c r="G29" s="87">
        <v>180372</v>
      </c>
      <c r="H29" s="88">
        <v>167170</v>
      </c>
      <c r="I29" s="87">
        <v>347542</v>
      </c>
      <c r="J29" s="118">
        <v>5.262933933250439</v>
      </c>
      <c r="K29" s="118">
        <v>107.89735000299096</v>
      </c>
      <c r="L29" s="15"/>
      <c r="M29" s="15"/>
    </row>
    <row r="30" spans="1:13" ht="15.75" thickBot="1" x14ac:dyDescent="0.3">
      <c r="A30" s="90" t="s">
        <v>76</v>
      </c>
      <c r="B30" s="87">
        <v>76093</v>
      </c>
      <c r="C30" s="88">
        <v>71406</v>
      </c>
      <c r="D30" s="87">
        <v>147499</v>
      </c>
      <c r="E30" s="89">
        <v>2.2999999999999998</v>
      </c>
      <c r="F30" s="89">
        <v>106.6</v>
      </c>
      <c r="G30" s="87">
        <v>77273</v>
      </c>
      <c r="H30" s="88">
        <v>72503</v>
      </c>
      <c r="I30" s="87">
        <v>149776</v>
      </c>
      <c r="J30" s="118">
        <v>2.2681034027154063</v>
      </c>
      <c r="K30" s="118">
        <v>106.57903810876792</v>
      </c>
      <c r="L30" s="15"/>
      <c r="M30" s="15"/>
    </row>
    <row r="31" spans="1:13" ht="15.75" thickBot="1" x14ac:dyDescent="0.3">
      <c r="A31" s="82" t="s">
        <v>40</v>
      </c>
      <c r="B31" s="83">
        <v>48291</v>
      </c>
      <c r="C31" s="83">
        <v>35211</v>
      </c>
      <c r="D31" s="83">
        <v>83502</v>
      </c>
      <c r="E31" s="84">
        <v>1.3</v>
      </c>
      <c r="F31" s="85">
        <v>137.1</v>
      </c>
      <c r="G31" s="83">
        <v>50153</v>
      </c>
      <c r="H31" s="83">
        <v>36727</v>
      </c>
      <c r="I31" s="83">
        <v>86880</v>
      </c>
      <c r="J31" s="116">
        <v>1.3156501951441786</v>
      </c>
      <c r="K31" s="117">
        <v>136.5562120510796</v>
      </c>
      <c r="L31" s="15"/>
      <c r="M31" s="15"/>
    </row>
    <row r="32" spans="1:13" ht="15.75" thickBot="1" x14ac:dyDescent="0.3">
      <c r="A32" s="82" t="s">
        <v>35</v>
      </c>
      <c r="B32" s="83">
        <v>88792</v>
      </c>
      <c r="C32" s="83">
        <v>83255</v>
      </c>
      <c r="D32" s="83">
        <v>172047</v>
      </c>
      <c r="E32" s="84">
        <v>2.7</v>
      </c>
      <c r="F32" s="85">
        <v>106.7</v>
      </c>
      <c r="G32" s="83">
        <v>91671</v>
      </c>
      <c r="H32" s="83">
        <v>85891</v>
      </c>
      <c r="I32" s="83">
        <v>177562</v>
      </c>
      <c r="J32" s="116">
        <v>2.6888752296292662</v>
      </c>
      <c r="K32" s="117">
        <v>106.72945943113947</v>
      </c>
      <c r="L32" s="15"/>
      <c r="M32" s="15"/>
    </row>
    <row r="33" spans="1:13" ht="15.75" thickBot="1" x14ac:dyDescent="0.3">
      <c r="A33" s="90" t="s">
        <v>54</v>
      </c>
      <c r="B33" s="87">
        <v>85151</v>
      </c>
      <c r="C33" s="88">
        <v>80033</v>
      </c>
      <c r="D33" s="87">
        <v>165184</v>
      </c>
      <c r="E33" s="89">
        <v>2.6</v>
      </c>
      <c r="F33" s="89">
        <v>106.4</v>
      </c>
      <c r="G33" s="87">
        <v>87846</v>
      </c>
      <c r="H33" s="88">
        <v>82438</v>
      </c>
      <c r="I33" s="87">
        <v>170284</v>
      </c>
      <c r="J33" s="118">
        <v>2.5786622678399094</v>
      </c>
      <c r="K33" s="118">
        <v>106.56008151580582</v>
      </c>
      <c r="L33" s="15"/>
      <c r="M33" s="15"/>
    </row>
    <row r="34" spans="1:13" ht="15.75" thickBot="1" x14ac:dyDescent="0.3">
      <c r="A34" s="82" t="s">
        <v>2</v>
      </c>
      <c r="B34" s="83">
        <v>3315689</v>
      </c>
      <c r="C34" s="83">
        <v>3104989</v>
      </c>
      <c r="D34" s="83">
        <v>6420678</v>
      </c>
      <c r="E34" s="84">
        <v>100</v>
      </c>
      <c r="F34" s="84">
        <v>106.8</v>
      </c>
      <c r="G34" s="83">
        <v>3406296</v>
      </c>
      <c r="H34" s="83">
        <v>3197283</v>
      </c>
      <c r="I34" s="83">
        <v>6603579</v>
      </c>
      <c r="J34" s="116">
        <v>100</v>
      </c>
      <c r="K34" s="116">
        <v>106.53720674710372</v>
      </c>
      <c r="L34" s="15"/>
      <c r="M34" s="15"/>
    </row>
    <row r="35" spans="1:13" x14ac:dyDescent="0.25">
      <c r="A35" s="33" t="s">
        <v>348</v>
      </c>
      <c r="M35" s="15"/>
    </row>
    <row r="36" spans="1:13" x14ac:dyDescent="0.25">
      <c r="A36" s="91" t="s">
        <v>349</v>
      </c>
      <c r="M36" s="15"/>
    </row>
    <row r="37" spans="1:13" x14ac:dyDescent="0.25">
      <c r="A37" s="75"/>
    </row>
    <row r="38" spans="1:13" x14ac:dyDescent="0.25">
      <c r="A38" s="76"/>
    </row>
    <row r="39" spans="1:13" x14ac:dyDescent="0.25">
      <c r="A39" s="76"/>
    </row>
    <row r="40" spans="1:13" x14ac:dyDescent="0.25">
      <c r="A40" s="76"/>
    </row>
    <row r="41" spans="1:13" x14ac:dyDescent="0.25">
      <c r="A41" s="76"/>
    </row>
    <row r="42" spans="1:13" x14ac:dyDescent="0.25">
      <c r="A42" s="92"/>
    </row>
    <row r="43" spans="1:13" x14ac:dyDescent="0.25">
      <c r="A43" s="92"/>
    </row>
  </sheetData>
  <mergeCells count="5">
    <mergeCell ref="A2:A4"/>
    <mergeCell ref="B2:F2"/>
    <mergeCell ref="G2:K2"/>
    <mergeCell ref="B3:D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Prospetto 1</vt:lpstr>
      <vt:lpstr>acquisizioni</vt:lpstr>
      <vt:lpstr>nascite e decessi</vt:lpstr>
      <vt:lpstr>Prospetto 2</vt:lpstr>
      <vt:lpstr>Figura 1</vt:lpstr>
      <vt:lpstr>trasferimenti tra stati</vt:lpstr>
      <vt:lpstr>Prospetto 3</vt:lpstr>
      <vt:lpstr>regioni AIRE</vt:lpstr>
      <vt:lpstr>Prospetto 4</vt:lpstr>
      <vt:lpstr>Prospetto 5</vt:lpstr>
      <vt:lpstr>Prospetto 6</vt:lpstr>
      <vt:lpstr>Prospetto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Licari</dc:creator>
  <cp:lastModifiedBy>Francesca Licari</cp:lastModifiedBy>
  <dcterms:created xsi:type="dcterms:W3CDTF">2026-06-18T09:55:44Z</dcterms:created>
  <dcterms:modified xsi:type="dcterms:W3CDTF">2026-08-28T08:34:30Z</dcterms:modified>
</cp:coreProperties>
</file>