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/>
  <mc:AlternateContent xmlns:mc="http://schemas.openxmlformats.org/markup-compatibility/2006">
    <mc:Choice Requires="x15">
      <x15ac:absPath xmlns:x15ac="http://schemas.microsoft.com/office/spreadsheetml/2010/11/ac" url="C:\Users\carucci\Downloads\"/>
    </mc:Choice>
  </mc:AlternateContent>
  <xr:revisionPtr revIDLastSave="0" documentId="11_9B38E9B61DD45CB6EC9B0BB2D31FF792268670C6" xr6:coauthVersionLast="47" xr6:coauthVersionMax="47" xr10:uidLastSave="{00000000-0000-0000-0000-000000000000}"/>
  <bookViews>
    <workbookView xWindow="0" yWindow="0" windowWidth="23040" windowHeight="8328" tabRatio="764" xr2:uid="{00000000-000D-0000-FFFF-FFFF00000000}"/>
  </bookViews>
  <sheets>
    <sheet name="Prosp_1" sheetId="82" r:id="rId1"/>
    <sheet name="Prosp_2" sheetId="83" r:id="rId2"/>
    <sheet name="Prosp_3" sheetId="91" r:id="rId3"/>
    <sheet name="Prosp_4" sheetId="55" r:id="rId4"/>
    <sheet name="Prosp_ 5" sheetId="50" r:id="rId5"/>
    <sheet name="Fig_1" sheetId="79" r:id="rId6"/>
    <sheet name="Prosp_6" sheetId="45" r:id="rId7"/>
    <sheet name="Prosp_7" sheetId="56" r:id="rId8"/>
    <sheet name="Fig_2a" sheetId="60" r:id="rId9"/>
    <sheet name="Fig_2b" sheetId="64" r:id="rId10"/>
    <sheet name="Prosp_8 " sheetId="76" r:id="rId11"/>
    <sheet name="Prosp 6" sheetId="37" state="hidden" r:id="rId12"/>
    <sheet name="Prosp_9" sheetId="85" r:id="rId13"/>
    <sheet name="Prosp_10" sheetId="86" state="hidden" r:id="rId14"/>
    <sheet name="Fig_3" sheetId="89" state="hidden" r:id="rId15"/>
    <sheet name="Fig_4" sheetId="90" state="hidden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6" localSheetId="5">#REF!</definedName>
    <definedName name="_6" localSheetId="14">#REF!</definedName>
    <definedName name="_6" localSheetId="15">#REF!</definedName>
    <definedName name="_6">#REF!</definedName>
    <definedName name="_at2" localSheetId="5">#REF!</definedName>
    <definedName name="_at2" localSheetId="14">#REF!</definedName>
    <definedName name="_at2" localSheetId="15">#REF!</definedName>
    <definedName name="_at2">#REF!</definedName>
    <definedName name="_cl" localSheetId="5">'[1]Figura 3.5'!#REF!</definedName>
    <definedName name="_cl" localSheetId="14">'[1]Figura 3.5'!#REF!</definedName>
    <definedName name="_cl" localSheetId="15">'[1]Figura 3.5'!#REF!</definedName>
    <definedName name="_cl">'[1]Figura 3.5'!#REF!</definedName>
    <definedName name="_FFF" localSheetId="5">#REF!</definedName>
    <definedName name="_FFF" localSheetId="14">#REF!</definedName>
    <definedName name="_FFF" localSheetId="15">#REF!</definedName>
    <definedName name="_FFF" localSheetId="12">#REF!</definedName>
    <definedName name="_FFF">#REF!</definedName>
    <definedName name="_xlnm._FilterDatabase" localSheetId="14" hidden="1">Fig_3!$A$32:$AW$204</definedName>
    <definedName name="_xlnm._FilterDatabase" localSheetId="15" hidden="1">Fig_4!$A$32:$M$204</definedName>
    <definedName name="_xlnm._FilterDatabase" localSheetId="11" hidden="1">'Prosp 6'!$A$18:$Y$38</definedName>
    <definedName name="_xlnm._FilterDatabase" localSheetId="4" hidden="1">'Prosp_ 5'!$A$15:$D$81</definedName>
    <definedName name="_xlnm._FilterDatabase" localSheetId="0" hidden="1">Prosp_1!$A$23:$AD$152</definedName>
    <definedName name="_xlnm._FilterDatabase" localSheetId="13" hidden="1">Prosp_10!$A$25:$Y$154</definedName>
    <definedName name="_xlnm._FilterDatabase" localSheetId="1" hidden="1">Prosp_2!$A$22:$Q$151</definedName>
    <definedName name="_xlnm._FilterDatabase" localSheetId="2" hidden="1">Prosp_3!$A$22:$Q$151</definedName>
    <definedName name="_xlnm._FilterDatabase" localSheetId="3" hidden="1">Prosp_4!$A$24:$X$153</definedName>
    <definedName name="_xlnm._FilterDatabase" localSheetId="12" hidden="1">Prosp_9!$A$20:$S$40</definedName>
    <definedName name="_new" localSheetId="5">#REF!</definedName>
    <definedName name="_new" localSheetId="14">#REF!</definedName>
    <definedName name="_new" localSheetId="15">#REF!</definedName>
    <definedName name="_new" localSheetId="12">#REF!</definedName>
    <definedName name="_new">#REF!</definedName>
    <definedName name="_Order1" hidden="1">0</definedName>
    <definedName name="_tav6" localSheetId="5">#REF!</definedName>
    <definedName name="_tav6" localSheetId="14">#REF!</definedName>
    <definedName name="_tav6" localSheetId="15">#REF!</definedName>
    <definedName name="_tav6">#REF!</definedName>
    <definedName name="A">[2]A!$B$4:$AE$22</definedName>
    <definedName name="aaa" localSheetId="5">#REF!</definedName>
    <definedName name="aaa" localSheetId="14">#REF!</definedName>
    <definedName name="aaa" localSheetId="15">#REF!</definedName>
    <definedName name="aaa" localSheetId="12">#REF!</definedName>
    <definedName name="aaa">#REF!</definedName>
    <definedName name="AAAAA" localSheetId="5">#REF!</definedName>
    <definedName name="AAAAA" localSheetId="14">#REF!</definedName>
    <definedName name="AAAAA" localSheetId="15">#REF!</definedName>
    <definedName name="AAAAA">#REF!</definedName>
    <definedName name="Accounts" localSheetId="5">#REF!</definedName>
    <definedName name="Accounts" localSheetId="14">#REF!</definedName>
    <definedName name="Accounts" localSheetId="15">#REF!</definedName>
    <definedName name="Accounts">#REF!</definedName>
    <definedName name="Aggreg_competitivita" localSheetId="5">#REF!</definedName>
    <definedName name="Aggreg_competitivita" localSheetId="14">#REF!</definedName>
    <definedName name="Aggreg_competitivita" localSheetId="15">#REF!</definedName>
    <definedName name="Aggreg_competitivita">#REF!</definedName>
    <definedName name="all" localSheetId="5">#REF!</definedName>
    <definedName name="all" localSheetId="14">#REF!</definedName>
    <definedName name="all" localSheetId="15">#REF!</definedName>
    <definedName name="all">#REF!</definedName>
    <definedName name="AVAR37" localSheetId="5">'[3]1992'!#REF!</definedName>
    <definedName name="AVAR37" localSheetId="14">'[3]1992'!#REF!</definedName>
    <definedName name="AVAR37" localSheetId="15">'[3]1992'!#REF!</definedName>
    <definedName name="AVAR37">'[3]1992'!#REF!</definedName>
    <definedName name="b" localSheetId="5">#REF!</definedName>
    <definedName name="b" localSheetId="14">#REF!</definedName>
    <definedName name="b" localSheetId="15">#REF!</definedName>
    <definedName name="b" localSheetId="12">#REF!</definedName>
    <definedName name="b">#REF!</definedName>
    <definedName name="base">'[4]OECD countries'!$A$1:$R$589</definedName>
    <definedName name="basenew">'[4]New countries'!$A$1:$K$253</definedName>
    <definedName name="bbbbbbb" localSheetId="5">#REF!</definedName>
    <definedName name="bbbbbbb" localSheetId="14">#REF!</definedName>
    <definedName name="bbbbbbb" localSheetId="15">#REF!</definedName>
    <definedName name="bbbbbbb" localSheetId="12">#REF!</definedName>
    <definedName name="bbbbbbb">#REF!</definedName>
    <definedName name="bbbbbbbbbbbbbb" localSheetId="5">'[5]lookup score'!#REF!</definedName>
    <definedName name="bbbbbbbbbbbbbb" localSheetId="14">'[5]lookup score'!#REF!</definedName>
    <definedName name="bbbbbbbbbbbbbb" localSheetId="15">'[5]lookup score'!#REF!</definedName>
    <definedName name="bbbbbbbbbbbbbb" localSheetId="12">'[5]lookup score'!#REF!</definedName>
    <definedName name="bbbbbbbbbbbbbb">'[5]lookup score'!#REF!</definedName>
    <definedName name="Carla" localSheetId="5">#REF!</definedName>
    <definedName name="Carla" localSheetId="14">#REF!</definedName>
    <definedName name="Carla" localSheetId="15">#REF!</definedName>
    <definedName name="Carla" localSheetId="12">#REF!</definedName>
    <definedName name="Carla">#REF!</definedName>
    <definedName name="CoherenceInterval">#N/A</definedName>
    <definedName name="cons" localSheetId="5">#REF!</definedName>
    <definedName name="cons" localSheetId="14">#REF!</definedName>
    <definedName name="cons" localSheetId="15">#REF!</definedName>
    <definedName name="cons">#REF!</definedName>
    <definedName name="cpa_migs" localSheetId="5">#REF!</definedName>
    <definedName name="cpa_migs" localSheetId="14">#REF!</definedName>
    <definedName name="cpa_migs" localSheetId="15">#REF!</definedName>
    <definedName name="cpa_migs">#REF!</definedName>
    <definedName name="cr7" localSheetId="5">#REF!</definedName>
    <definedName name="cr7" localSheetId="14">#REF!</definedName>
    <definedName name="cr7" localSheetId="15">#REF!</definedName>
    <definedName name="cr7">#REF!</definedName>
    <definedName name="Data">#N/A</definedName>
    <definedName name="data_all" localSheetId="5">#REF!</definedName>
    <definedName name="data_all" localSheetId="14">#REF!</definedName>
    <definedName name="data_all" localSheetId="15">#REF!</definedName>
    <definedName name="data_all">#REF!</definedName>
    <definedName name="datab" localSheetId="5">#REF!</definedName>
    <definedName name="datab" localSheetId="14">#REF!</definedName>
    <definedName name="datab" localSheetId="15">#REF!</definedName>
    <definedName name="datab">#REF!</definedName>
    <definedName name="_xlnm.Database">[6]database!$A$1:$P$34958</definedName>
    <definedName name="descrittive" localSheetId="14">'[1]Figura 3.8'!#REF!</definedName>
    <definedName name="descrittive" localSheetId="15">'[1]Figura 3.8'!#REF!</definedName>
    <definedName name="descrittive" localSheetId="12">'[1]Figura 3.8'!#REF!</definedName>
    <definedName name="descrittive">'[1]Figura 3.8'!#REF!</definedName>
    <definedName name="difficll" localSheetId="5">#REF!</definedName>
    <definedName name="difficll" localSheetId="14">#REF!</definedName>
    <definedName name="difficll" localSheetId="15">#REF!</definedName>
    <definedName name="difficll" localSheetId="12">#REF!</definedName>
    <definedName name="difficll">#REF!</definedName>
    <definedName name="ep_summ">[6]EP_calc!$A$9:$AS$137</definedName>
    <definedName name="epl_all" localSheetId="5">#REF!</definedName>
    <definedName name="epl_all" localSheetId="14">#REF!</definedName>
    <definedName name="epl_all" localSheetId="15">#REF!</definedName>
    <definedName name="epl_all" localSheetId="12">#REF!</definedName>
    <definedName name="epl_all">#REF!</definedName>
    <definedName name="FERITI2017_reg" localSheetId="5">#REF!</definedName>
    <definedName name="FERITI2017_reg" localSheetId="14">#REF!</definedName>
    <definedName name="FERITI2017_reg" localSheetId="15">#REF!</definedName>
    <definedName name="FERITI2017_reg">#REF!</definedName>
    <definedName name="fig" localSheetId="5">#REF!</definedName>
    <definedName name="fig" localSheetId="14">#REF!</definedName>
    <definedName name="fig" localSheetId="15">#REF!</definedName>
    <definedName name="fig">#REF!</definedName>
    <definedName name="fmtm" localSheetId="5">#REF!</definedName>
    <definedName name="fmtm" localSheetId="14">#REF!</definedName>
    <definedName name="fmtm" localSheetId="15">#REF!</definedName>
    <definedName name="fmtm">#REF!</definedName>
    <definedName name="inward_2017" localSheetId="5">#REF!</definedName>
    <definedName name="inward_2017" localSheetId="14">#REF!</definedName>
    <definedName name="inward_2017" localSheetId="15">#REF!</definedName>
    <definedName name="inward_2017">#REF!</definedName>
    <definedName name="juk" localSheetId="5">#REF!</definedName>
    <definedName name="juk" localSheetId="14">#REF!</definedName>
    <definedName name="juk" localSheetId="15">#REF!</definedName>
    <definedName name="juk">#REF!</definedName>
    <definedName name="L" localSheetId="5">#REF!</definedName>
    <definedName name="L" localSheetId="14">#REF!</definedName>
    <definedName name="L" localSheetId="15">#REF!</definedName>
    <definedName name="L">#REF!</definedName>
    <definedName name="look_cd3">'[6]lookup score'!$A$122:$B$128</definedName>
    <definedName name="look_epl1b">'[6]lookup score'!$A$5:$B$11</definedName>
    <definedName name="look_epl2a1">'[6]lookup score'!$A$14:$B$20</definedName>
    <definedName name="look_epl2a2">'[6]lookup score'!$A$23:$B$29</definedName>
    <definedName name="look_epl2a3">'[6]lookup score'!$A$32:$B$38</definedName>
    <definedName name="look_epl2b1">'[6]lookup score'!$A$41:$B$47</definedName>
    <definedName name="look_epl2b2">'[6]lookup score'!$A$50:$B$56</definedName>
    <definedName name="look_epl2b3">'[6]lookup score'!$A$59:$B$65</definedName>
    <definedName name="look_epl3b">'[6]lookup score'!$A$68:$B$74</definedName>
    <definedName name="look_epl3c">'[6]lookup score'!$A$77:$B$83</definedName>
    <definedName name="look_epl3e">'[6]lookup score'!$A$86:$B$92</definedName>
    <definedName name="look_ft2">'[6]lookup score'!$A$95:$B$101</definedName>
    <definedName name="look_ft3">'[6]lookup score'!$A$104:$B$110</definedName>
    <definedName name="look_twa3">'[6]lookup score'!$A$113:$B$119</definedName>
    <definedName name="look_wgt" localSheetId="14">'[6]lookup score'!#REF!</definedName>
    <definedName name="look_wgt" localSheetId="15">'[6]lookup score'!#REF!</definedName>
    <definedName name="look_wgt" localSheetId="12">'[6]lookup score'!#REF!</definedName>
    <definedName name="look_wgt">'[6]lookup score'!#REF!</definedName>
    <definedName name="manifattura" localSheetId="5">#REF!</definedName>
    <definedName name="manifattura" localSheetId="14">#REF!</definedName>
    <definedName name="manifattura" localSheetId="15">#REF!</definedName>
    <definedName name="manifattura" localSheetId="12">#REF!</definedName>
    <definedName name="manifattura">#REF!</definedName>
    <definedName name="MORTI2017_reg" localSheetId="5">#REF!</definedName>
    <definedName name="MORTI2017_reg" localSheetId="14">#REF!</definedName>
    <definedName name="MORTI2017_reg" localSheetId="15">#REF!</definedName>
    <definedName name="MORTI2017_reg">#REF!</definedName>
    <definedName name="ott_nov" localSheetId="5">#REF!</definedName>
    <definedName name="ott_nov" localSheetId="14">#REF!</definedName>
    <definedName name="ott_nov" localSheetId="15">#REF!</definedName>
    <definedName name="ott_nov">#REF!</definedName>
    <definedName name="p" localSheetId="5">#REF!,#REF!</definedName>
    <definedName name="p" localSheetId="14">#REF!,#REF!</definedName>
    <definedName name="p" localSheetId="15">#REF!,#REF!</definedName>
    <definedName name="p">#REF!,#REF!</definedName>
    <definedName name="pp" localSheetId="5">#REF!,#REF!</definedName>
    <definedName name="pp" localSheetId="14">#REF!,#REF!</definedName>
    <definedName name="pp" localSheetId="15">#REF!,#REF!</definedName>
    <definedName name="pp">#REF!,#REF!</definedName>
    <definedName name="PRINT" localSheetId="5">#REF!</definedName>
    <definedName name="PRINT" localSheetId="14">#REF!</definedName>
    <definedName name="PRINT" localSheetId="15">#REF!</definedName>
    <definedName name="PRINT">#REF!</definedName>
    <definedName name="Q20ana">#N/A</definedName>
    <definedName name="Q211ana" localSheetId="5">#REF!</definedName>
    <definedName name="Q211ana" localSheetId="14">#REF!</definedName>
    <definedName name="Q211ana" localSheetId="15">#REF!</definedName>
    <definedName name="Q211ana">#REF!</definedName>
    <definedName name="Q21ana" localSheetId="5">#REF!</definedName>
    <definedName name="Q21ana" localSheetId="14">#REF!</definedName>
    <definedName name="Q21ana" localSheetId="15">#REF!</definedName>
    <definedName name="Q21ana">#REF!</definedName>
    <definedName name="Q5addi" localSheetId="5">#REF!</definedName>
    <definedName name="Q5addi" localSheetId="14">#REF!</definedName>
    <definedName name="Q5addi" localSheetId="15">#REF!</definedName>
    <definedName name="Q5addi">#REF!</definedName>
    <definedName name="Q5almeno" localSheetId="5">#REF!</definedName>
    <definedName name="Q5almeno" localSheetId="14">#REF!</definedName>
    <definedName name="Q5almeno" localSheetId="15">#REF!</definedName>
    <definedName name="Q5almeno">#REF!</definedName>
    <definedName name="Q5ana">#N/A</definedName>
    <definedName name="Q5no" localSheetId="5">#REF!</definedName>
    <definedName name="Q5no" localSheetId="14">#REF!</definedName>
    <definedName name="Q5no" localSheetId="15">#REF!</definedName>
    <definedName name="Q5no">#REF!</definedName>
    <definedName name="Q5poco" localSheetId="5">#REF!</definedName>
    <definedName name="Q5poco" localSheetId="14">#REF!</definedName>
    <definedName name="Q5poco" localSheetId="15">#REF!</definedName>
    <definedName name="Q5poco">#REF!</definedName>
    <definedName name="Q5tanto" localSheetId="5">#REF!</definedName>
    <definedName name="Q5tanto" localSheetId="14">#REF!</definedName>
    <definedName name="Q5tanto" localSheetId="15">#REF!</definedName>
    <definedName name="Q5tanto">#REF!</definedName>
    <definedName name="Q5tanto2" localSheetId="5">#REF!</definedName>
    <definedName name="Q5tanto2" localSheetId="14">#REF!</definedName>
    <definedName name="Q5tanto2" localSheetId="15">#REF!</definedName>
    <definedName name="Q5tanto2">#REF!</definedName>
    <definedName name="Q5va" localSheetId="5">#REF!</definedName>
    <definedName name="Q5va" localSheetId="14">#REF!</definedName>
    <definedName name="Q5va" localSheetId="15">#REF!</definedName>
    <definedName name="Q5va">#REF!</definedName>
    <definedName name="Q5var" localSheetId="5">#REF!</definedName>
    <definedName name="Q5var" localSheetId="14">#REF!</definedName>
    <definedName name="Q5var" localSheetId="15">#REF!</definedName>
    <definedName name="Q5var">#REF!</definedName>
    <definedName name="Q6ana">#N/A</definedName>
    <definedName name="Q6var" localSheetId="5">#REF!</definedName>
    <definedName name="Q6var" localSheetId="14">#REF!</definedName>
    <definedName name="Q6var" localSheetId="15">#REF!</definedName>
    <definedName name="Q6var">#REF!</definedName>
    <definedName name="serie_corrette" localSheetId="5">#REF!</definedName>
    <definedName name="serie_corrette" localSheetId="14">#REF!</definedName>
    <definedName name="serie_corrette" localSheetId="15">#REF!</definedName>
    <definedName name="serie_corrette">#REF!</definedName>
    <definedName name="serie_destagionalizzate" localSheetId="5">#REF!</definedName>
    <definedName name="serie_destagionalizzate" localSheetId="14">#REF!</definedName>
    <definedName name="serie_destagionalizzate" localSheetId="15">#REF!</definedName>
    <definedName name="serie_destagionalizzate">#REF!</definedName>
    <definedName name="skrange">'[7]0800Trimmed'!$F$35:$AU$154</definedName>
    <definedName name="ss" localSheetId="5">#REF!</definedName>
    <definedName name="ss" localSheetId="14">#REF!</definedName>
    <definedName name="ss" localSheetId="15">#REF!</definedName>
    <definedName name="ss" localSheetId="12">#REF!</definedName>
    <definedName name="ss">#REF!</definedName>
    <definedName name="SUP" localSheetId="5">#REF!</definedName>
    <definedName name="SUP" localSheetId="14">#REF!</definedName>
    <definedName name="SUP" localSheetId="15">#REF!</definedName>
    <definedName name="SUP">#REF!</definedName>
    <definedName name="tav_1" localSheetId="5">#REF!</definedName>
    <definedName name="tav_1" localSheetId="14">#REF!</definedName>
    <definedName name="tav_1" localSheetId="15">#REF!</definedName>
    <definedName name="tav_1">#REF!</definedName>
    <definedName name="tav_2" localSheetId="5">#REF!</definedName>
    <definedName name="tav_2" localSheetId="14">#REF!</definedName>
    <definedName name="tav_2" localSheetId="15">#REF!</definedName>
    <definedName name="tav_2">#REF!</definedName>
    <definedName name="tav_3" localSheetId="5">#REF!</definedName>
    <definedName name="tav_3" localSheetId="14">#REF!</definedName>
    <definedName name="tav_3" localSheetId="15">#REF!</definedName>
    <definedName name="tav_3">#REF!</definedName>
    <definedName name="Tav_A5" localSheetId="5">#REF!</definedName>
    <definedName name="Tav_A5" localSheetId="14">#REF!</definedName>
    <definedName name="Tav_A5" localSheetId="15">#REF!</definedName>
    <definedName name="Tav_A5">#REF!</definedName>
    <definedName name="tend_grezza" localSheetId="5">#REF!</definedName>
    <definedName name="tend_grezza" localSheetId="14">#REF!</definedName>
    <definedName name="tend_grezza" localSheetId="15">#REF!</definedName>
    <definedName name="tend_grezza">#REF!</definedName>
    <definedName name="test_rank" localSheetId="5">#REF!,#REF!</definedName>
    <definedName name="test_rank" localSheetId="14">#REF!,#REF!</definedName>
    <definedName name="test_rank" localSheetId="15">#REF!,#REF!</definedName>
    <definedName name="test_rank">#REF!,#REF!</definedName>
    <definedName name="TWA_level2" localSheetId="5">#REF!</definedName>
    <definedName name="TWA_level2" localSheetId="14">#REF!</definedName>
    <definedName name="TWA_level2" localSheetId="15">#REF!</definedName>
    <definedName name="TWA_level2">#REF!</definedName>
    <definedName name="ù" localSheetId="5">#REF!</definedName>
    <definedName name="ù" localSheetId="14">#REF!</definedName>
    <definedName name="ù" localSheetId="15">#REF!</definedName>
    <definedName name="ù">#REF!</definedName>
    <definedName name="uh" localSheetId="5">#REF!</definedName>
    <definedName name="uh" localSheetId="14">#REF!</definedName>
    <definedName name="uh" localSheetId="15">#REF!</definedName>
    <definedName name="uh">#REF!</definedName>
    <definedName name="VAGGADD_SER_MAP">#N/A</definedName>
    <definedName name="valeur_indic_1999_rev" localSheetId="5">#REF!</definedName>
    <definedName name="valeur_indic_1999_rev" localSheetId="14">#REF!</definedName>
    <definedName name="valeur_indic_1999_rev" localSheetId="15">#REF!</definedName>
    <definedName name="valeur_indic_1999_rev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86" l="1"/>
  <c r="B1" i="90" l="1"/>
  <c r="B1" i="89"/>
  <c r="J6" i="90" a="1"/>
  <c r="J6" i="90" s="1"/>
  <c r="J5" i="90" a="1"/>
  <c r="J5" i="90" s="1"/>
  <c r="J4" i="90" a="1"/>
  <c r="J4" i="90" s="1"/>
  <c r="J5" i="89" a="1"/>
  <c r="J5" i="89" s="1"/>
  <c r="J4" i="89" a="1"/>
  <c r="J4" i="89" s="1"/>
  <c r="J6" i="89" a="1"/>
  <c r="J6" i="89" s="1"/>
  <c r="B6" i="86" a="1"/>
  <c r="B6" i="86" s="1"/>
  <c r="E11" i="37" l="1"/>
  <c r="E10" i="37"/>
  <c r="E9" i="37"/>
  <c r="E8" i="37"/>
  <c r="E7" i="37"/>
  <c r="E6" i="37"/>
  <c r="B11" i="37"/>
  <c r="B10" i="37"/>
  <c r="B9" i="37"/>
  <c r="B8" i="37"/>
  <c r="B7" i="37"/>
  <c r="B6" i="37"/>
  <c r="F11" i="37" l="1"/>
  <c r="F10" i="37"/>
  <c r="F9" i="37"/>
  <c r="F8" i="37"/>
  <c r="F7" i="37"/>
  <c r="F6" i="37"/>
  <c r="C11" i="37"/>
  <c r="C10" i="37"/>
  <c r="C9" i="37"/>
  <c r="C8" i="37"/>
  <c r="C7" i="37"/>
  <c r="C6" i="37"/>
  <c r="E4" i="37" l="1"/>
  <c r="B4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<sst xmlns="http://schemas.openxmlformats.org/spreadsheetml/2006/main" count="2416" uniqueCount="761">
  <si>
    <t>Liguria</t>
  </si>
  <si>
    <r>
      <rPr>
        <b/>
        <sz val="11"/>
        <color rgb="FFC00000"/>
        <rFont val="Arial Narrow"/>
        <family val="2"/>
      </rPr>
      <t xml:space="preserve">PROSPETTO 1. </t>
    </r>
    <r>
      <rPr>
        <sz val="11"/>
        <color rgb="FF5A5A5A"/>
        <rFont val="Arial Narrow"/>
        <family val="2"/>
      </rPr>
      <t>POPOLAZIONE RESIDENTE E STRANIERA CENSITA AL 31.12.2024 PER PROVINCIA E GENERE. Valori assoluti e valori percentuali</t>
    </r>
  </si>
  <si>
    <t>PROVINCE</t>
  </si>
  <si>
    <t>Popolazione censita al 31.12.2024</t>
  </si>
  <si>
    <t>Popolazione straniera censita al 31.12.2024</t>
  </si>
  <si>
    <t>Maschi</t>
  </si>
  <si>
    <t>Femmine</t>
  </si>
  <si>
    <t>Totale</t>
  </si>
  <si>
    <t>Composizione %</t>
  </si>
  <si>
    <t xml:space="preserve">Incidenza per 100 res. </t>
  </si>
  <si>
    <t>Genova</t>
  </si>
  <si>
    <t>Imperia</t>
  </si>
  <si>
    <t>La Spezia</t>
  </si>
  <si>
    <t>Savona</t>
  </si>
  <si>
    <t>LIGURIA</t>
  </si>
  <si>
    <t>ITALIA</t>
  </si>
  <si>
    <t xml:space="preserve"> </t>
  </si>
  <si>
    <r>
      <rPr>
        <b/>
        <sz val="11"/>
        <color rgb="FFC00000"/>
        <rFont val="Arial Narrow"/>
        <family val="2"/>
      </rPr>
      <t>PROSPETTO 2</t>
    </r>
    <r>
      <rPr>
        <sz val="11"/>
        <color rgb="FFC00000"/>
        <rFont val="Arial Narrow"/>
        <family val="2"/>
      </rPr>
      <t>.</t>
    </r>
    <r>
      <rPr>
        <sz val="11"/>
        <color rgb="FF595959"/>
        <rFont val="Arial Narrow"/>
        <family val="2"/>
      </rPr>
      <t xml:space="preserve"> BILANCIO DEMOGRAFICO DELLA POPOLAZIONE RESIDENTE PER PROVINCIA E VARIAZIONE 2024-2023. Anno 2024, valori assoluti </t>
    </r>
  </si>
  <si>
    <t>Popolazione censita al 1° gennaio</t>
  </si>
  <si>
    <t>Saldo naturale</t>
  </si>
  <si>
    <t>Saldo migratorio interno</t>
  </si>
  <si>
    <t>Saldo migratorio estero</t>
  </si>
  <si>
    <r>
      <t>Aggiustamento statistico</t>
    </r>
    <r>
      <rPr>
        <b/>
        <vertAlign val="superscript"/>
        <sz val="8"/>
        <color theme="1"/>
        <rFont val="Arial Narrow"/>
        <family val="2"/>
      </rPr>
      <t>*</t>
    </r>
  </si>
  <si>
    <t>Saldo totale</t>
  </si>
  <si>
    <t>Popolazione censita al 31 dicembre</t>
  </si>
  <si>
    <t>Variazione % sul 2023</t>
  </si>
  <si>
    <t>* L'aggiustamento statistico incorpora due componenti, il saldo delle poste relative a iscrizioni e cancellazioni anagrafiche per altri motivi e il saldo delle operazioni di sovra e sotto copertura censuaria (saldo statistico censuario).</t>
  </si>
  <si>
    <r>
      <rPr>
        <b/>
        <sz val="11"/>
        <color rgb="FFC00000"/>
        <rFont val="Arial Narrow"/>
        <family val="2"/>
      </rPr>
      <t>PROSPETTO 3.</t>
    </r>
    <r>
      <rPr>
        <b/>
        <sz val="11"/>
        <color rgb="FF595959"/>
        <rFont val="Arial Narrow"/>
        <family val="2"/>
      </rPr>
      <t xml:space="preserve"> </t>
    </r>
    <r>
      <rPr>
        <sz val="11"/>
        <color rgb="FF595959"/>
        <rFont val="Arial Narrow"/>
        <family val="2"/>
      </rPr>
      <t>BILANCIO DEMOGRAFICO DELLA POPOLAZIONE STRANIERA RESIDENTE PER PROVINCIA. Anno 2024, valori assoluti e percentuali</t>
    </r>
  </si>
  <si>
    <t>Acquisizioni cittadinanza italiana</t>
  </si>
  <si>
    <r>
      <rPr>
        <b/>
        <sz val="11"/>
        <color rgb="FFC00000"/>
        <rFont val="Arial Narrow"/>
        <family val="2"/>
      </rPr>
      <t xml:space="preserve">PROSPETTO 4. </t>
    </r>
    <r>
      <rPr>
        <sz val="11"/>
        <color rgb="FF595959"/>
        <rFont val="Arial Narrow"/>
        <family val="2"/>
      </rPr>
      <t>TASSI DI NATALITÀ, MORTALITÀ E MIGRATORIETÀ INTERNA ED ESTERA PER PROVINCIA. Anni 2024 e 2023, valori per mille</t>
    </r>
  </si>
  <si>
    <t>Tasso natalità</t>
  </si>
  <si>
    <t>Tasso di mortalità</t>
  </si>
  <si>
    <t>Tasso migratorio interno</t>
  </si>
  <si>
    <t>Tasso migratorio estero</t>
  </si>
  <si>
    <t>PROSPETTO 5. POPOLAZIONE RESIDENTE PER GENERE, LIGURIA. Censimenti 2024 e 2023, valori assoluti e composizione percentuale</t>
  </si>
  <si>
    <t>GENERE</t>
  </si>
  <si>
    <t>Valori assoluti</t>
  </si>
  <si>
    <t>TOTALE</t>
  </si>
  <si>
    <t>Valori %</t>
  </si>
  <si>
    <t>FIGURA 1. PIRAMIDE DELLE ETÀ DELLA POPOLAZIONE RESIDENTE, LIGURIA E ITALIA. Censimento 2024, valori percentuali</t>
  </si>
  <si>
    <t>DenominazioneRegione</t>
  </si>
  <si>
    <t>TIME</t>
  </si>
  <si>
    <t>genere</t>
  </si>
  <si>
    <t>0-4</t>
  </si>
  <si>
    <t>5-9</t>
  </si>
  <si>
    <t>10-14</t>
  </si>
  <si>
    <t xml:space="preserve">15-19 </t>
  </si>
  <si>
    <t xml:space="preserve">20-24 </t>
  </si>
  <si>
    <t xml:space="preserve">25-29 </t>
  </si>
  <si>
    <t xml:space="preserve">30-34 </t>
  </si>
  <si>
    <t xml:space="preserve">35-39 </t>
  </si>
  <si>
    <t xml:space="preserve">40-44 </t>
  </si>
  <si>
    <t xml:space="preserve">45-49 </t>
  </si>
  <si>
    <t xml:space="preserve">50-54 </t>
  </si>
  <si>
    <t xml:space="preserve">55-59 </t>
  </si>
  <si>
    <t xml:space="preserve">60-64 </t>
  </si>
  <si>
    <t xml:space="preserve">65-69 </t>
  </si>
  <si>
    <t xml:space="preserve">70-74 </t>
  </si>
  <si>
    <t xml:space="preserve">75-79 </t>
  </si>
  <si>
    <t xml:space="preserve">80-84 </t>
  </si>
  <si>
    <t xml:space="preserve">85-89 </t>
  </si>
  <si>
    <t xml:space="preserve">90-94 </t>
  </si>
  <si>
    <t xml:space="preserve">95-99 </t>
  </si>
  <si>
    <t>100  e più</t>
  </si>
  <si>
    <t>2024</t>
  </si>
  <si>
    <t>M_2024</t>
  </si>
  <si>
    <t>F_2024</t>
  </si>
  <si>
    <r>
      <rPr>
        <b/>
        <sz val="11"/>
        <color rgb="FFC00000"/>
        <rFont val="Arial Narrow"/>
        <family val="2"/>
      </rPr>
      <t>PROSPETTO 6</t>
    </r>
    <r>
      <rPr>
        <sz val="11"/>
        <color rgb="FFC00000"/>
        <rFont val="Arial Narrow"/>
        <family val="2"/>
      </rPr>
      <t>.</t>
    </r>
    <r>
      <rPr>
        <sz val="11"/>
        <color rgb="FF595959"/>
        <rFont val="Arial Narrow"/>
        <family val="2"/>
      </rPr>
      <t xml:space="preserve"> INDICATORI DI STRUTTURA DELLA POPOLAZIONE PER PROVINCIA</t>
    </r>
    <r>
      <rPr>
        <sz val="11"/>
        <color rgb="FF5A5A5A"/>
        <rFont val="Arial Narrow"/>
        <family val="2"/>
      </rPr>
      <t>.</t>
    </r>
    <r>
      <rPr>
        <sz val="10"/>
        <color rgb="FF5A5A5A"/>
        <rFont val="Arial Narrow"/>
        <family val="2"/>
      </rPr>
      <t xml:space="preserve"> </t>
    </r>
    <r>
      <rPr>
        <sz val="10"/>
        <color rgb="FF000000"/>
        <rFont val="Arial Narrow"/>
        <family val="2"/>
      </rPr>
      <t>Anni 2024 e 2023</t>
    </r>
  </si>
  <si>
    <t>Età media</t>
  </si>
  <si>
    <t>Indice di vecchiaia</t>
  </si>
  <si>
    <t>Indice di dipendenza strutturale</t>
  </si>
  <si>
    <t>Indice di dipendenza strutturale anziani</t>
  </si>
  <si>
    <t>Indice di struttura della popolazione attiva</t>
  </si>
  <si>
    <r>
      <rPr>
        <b/>
        <sz val="11"/>
        <color rgb="FFC00000"/>
        <rFont val="Arial Narrow"/>
        <family val="2"/>
      </rPr>
      <t xml:space="preserve">PROSPETTO 7. </t>
    </r>
    <r>
      <rPr>
        <sz val="11"/>
        <color rgb="FF595959"/>
        <rFont val="Arial Narrow"/>
        <family val="2"/>
      </rPr>
      <t>POPOLAZIONE RESIDENTE: PRINCIPALI INDICATORI PER CITTADINANZA E PROVINCIA. Censimento 2024, valori assoluti e percentuali</t>
    </r>
  </si>
  <si>
    <t>Femmine per 100 Maschi</t>
  </si>
  <si>
    <t>Stranieri</t>
  </si>
  <si>
    <t>Italiani</t>
  </si>
  <si>
    <t>Regione</t>
  </si>
  <si>
    <t>Europa</t>
  </si>
  <si>
    <t>America</t>
  </si>
  <si>
    <t>Africa</t>
  </si>
  <si>
    <t>Asia</t>
  </si>
  <si>
    <t>Oceania</t>
  </si>
  <si>
    <t>Apolidi</t>
  </si>
  <si>
    <t>FIGURA 2. POPOLAZIONE STRANIERA PER CONTINENTE (a sinistra) E PAESI (a destra) DI CITTADINANZA, LIGURIA E ITALIA. Censimento 2024, valori percentuali per continente e per le prime dieci cittadinanze</t>
  </si>
  <si>
    <t>Italia</t>
  </si>
  <si>
    <t>Reg</t>
  </si>
  <si>
    <t>Cittadinanza</t>
  </si>
  <si>
    <t>Rango</t>
  </si>
  <si>
    <t>%stranieri</t>
  </si>
  <si>
    <t>Albania</t>
  </si>
  <si>
    <t>Romania</t>
  </si>
  <si>
    <t>Marocco</t>
  </si>
  <si>
    <t>Ecuador</t>
  </si>
  <si>
    <t>Bangladesh</t>
  </si>
  <si>
    <t>Ucraina</t>
  </si>
  <si>
    <t>Perù</t>
  </si>
  <si>
    <t>Cina</t>
  </si>
  <si>
    <t>Tunisia</t>
  </si>
  <si>
    <t>Egitto</t>
  </si>
  <si>
    <t xml:space="preserve"> PROSPETTO 8. POPOLAZIONE RESIDENTE E PRINCIPALI INDICATORI SECONDO L'AMPIEZZA DEMOGRAFICA COMUNALE, LIGURIA. Censimento al 31.12.2024. Valori assoluti e variazione sul 2023 per 1.000 residenti</t>
  </si>
  <si>
    <t>CLASSE DI AMPIEZZA DEMOGRAFICA</t>
  </si>
  <si>
    <t>Numero comuni</t>
  </si>
  <si>
    <t>Popolazione residente</t>
  </si>
  <si>
    <r>
      <t>Stranieri sul totale popolazione</t>
    </r>
    <r>
      <rPr>
        <sz val="9"/>
        <color theme="1"/>
        <rFont val="Arial Narrow"/>
        <family val="2"/>
      </rPr>
      <t xml:space="preserve"> (%)</t>
    </r>
  </si>
  <si>
    <r>
      <t xml:space="preserve">Tasso di natalità </t>
    </r>
    <r>
      <rPr>
        <sz val="9"/>
        <color theme="1"/>
        <rFont val="Arial Narrow"/>
        <family val="2"/>
      </rPr>
      <t>(per 1.000)</t>
    </r>
  </si>
  <si>
    <r>
      <t xml:space="preserve">Tasso di mortalità  </t>
    </r>
    <r>
      <rPr>
        <sz val="9"/>
        <color theme="1"/>
        <rFont val="Arial Narrow"/>
        <family val="2"/>
      </rPr>
      <t>(per 1.000)</t>
    </r>
  </si>
  <si>
    <r>
      <t>Tasso migratorio interno</t>
    </r>
    <r>
      <rPr>
        <sz val="9"/>
        <color theme="1"/>
        <rFont val="Arial Narrow"/>
        <family val="2"/>
      </rPr>
      <t xml:space="preserve">  (per 1.000)</t>
    </r>
  </si>
  <si>
    <r>
      <t xml:space="preserve">Tasso migratorio estero      </t>
    </r>
    <r>
      <rPr>
        <sz val="9"/>
        <color theme="1"/>
        <rFont val="Arial Narrow"/>
        <family val="2"/>
      </rPr>
      <t>(per 1.000)</t>
    </r>
  </si>
  <si>
    <t>Var% sul 2023</t>
  </si>
  <si>
    <t xml:space="preserve">Compo - sizione (%) </t>
  </si>
  <si>
    <t>composizione_percent</t>
  </si>
  <si>
    <t>incidenza_STRA</t>
  </si>
  <si>
    <t>eta_MEDIA</t>
  </si>
  <si>
    <t>indice_vecchiaia</t>
  </si>
  <si>
    <t>TASSO_NATALITA</t>
  </si>
  <si>
    <t>TASSO_MORTALITA</t>
  </si>
  <si>
    <t>TASSO_MIGRATOTIO_INTERNO</t>
  </si>
  <si>
    <t>TASSO_MIGRATOTIO_ESTERO</t>
  </si>
  <si>
    <t>fino a 1.000</t>
  </si>
  <si>
    <t>1.001-5.000</t>
  </si>
  <si>
    <t>5.001-10.000</t>
  </si>
  <si>
    <t>10.001-20.000</t>
  </si>
  <si>
    <t>20.001-50.000</t>
  </si>
  <si>
    <t>50.001-100.000</t>
  </si>
  <si>
    <t>oltre 100.000</t>
  </si>
  <si>
    <r>
      <t>PROSPETTO 6.</t>
    </r>
    <r>
      <rPr>
        <sz val="11"/>
        <color rgb="FF5F5F5F"/>
        <rFont val="Arial Narrow"/>
        <family val="2"/>
      </rPr>
      <t xml:space="preserve"> COMUNI CON PARTICOLARI CARATTERISTICHE AL CENSIMENTO 2020</t>
    </r>
  </si>
  <si>
    <t>CARATTERISTICA DEL COMUNE</t>
  </si>
  <si>
    <t>Comune</t>
  </si>
  <si>
    <t>Valori</t>
  </si>
  <si>
    <t>Comune più piccolo (residenti)</t>
  </si>
  <si>
    <t>Comune più grande (residenti)</t>
  </si>
  <si>
    <t>Comune più giovane (età media)</t>
  </si>
  <si>
    <t>Comune più vecchio (età media)</t>
  </si>
  <si>
    <t>Comune con il rapporto di mascolinità più basso</t>
  </si>
  <si>
    <t>Comune con il rapporto di mascolinità più alto</t>
  </si>
  <si>
    <t>Comune con maggior incremento della popolazione rispetto al 2019 (per 100 residenti)</t>
  </si>
  <si>
    <t>Comune con maggior decremento della popolazione rispetto al 2019 (per 100 residenti)</t>
  </si>
  <si>
    <t>Comune con maggior incremento di residenti italiani rispetto al 2019 (per 100 residenti)</t>
  </si>
  <si>
    <t>Comune con maggior decremento di residenti italiani rispetto al 2019 (per 100 residenti)</t>
  </si>
  <si>
    <r>
      <t>Comune con maggior incremento di residenti stranieri rispetto al 2019 (per 100 residenti))</t>
    </r>
    <r>
      <rPr>
        <vertAlign val="superscript"/>
        <sz val="9"/>
        <color rgb="FF5F5F5F"/>
        <rFont val="Arial Narrow"/>
        <family val="2"/>
      </rPr>
      <t>(a)</t>
    </r>
  </si>
  <si>
    <r>
      <t>Comune con maggior decremento di residenti stranieri rispetto al 2019 (per 100 residenti)</t>
    </r>
    <r>
      <rPr>
        <vertAlign val="superscript"/>
        <sz val="9"/>
        <color rgb="FF5F5F5F"/>
        <rFont val="Arial Narrow"/>
        <family val="2"/>
      </rPr>
      <t>(a)</t>
    </r>
  </si>
  <si>
    <r>
      <t>(a)</t>
    </r>
    <r>
      <rPr>
        <sz val="9"/>
        <color rgb="FF5F5F5F"/>
        <rFont val="Arial Narrow"/>
        <family val="2"/>
      </rPr>
      <t>Per determinare il comune con il maggior incremento o decremento di popolazione straniera è stato considerato l’insieme dei comuni con almeno 10 stranieri residenti</t>
    </r>
  </si>
  <si>
    <t>Den_Reg</t>
  </si>
  <si>
    <t>C_Piccolo</t>
  </si>
  <si>
    <t>MinDiTOT2020</t>
  </si>
  <si>
    <t>C_Grande</t>
  </si>
  <si>
    <t>MaxDiTOT2020</t>
  </si>
  <si>
    <t>C_Giovane</t>
  </si>
  <si>
    <t>MinDiEtà media</t>
  </si>
  <si>
    <t>C_Vecchio</t>
  </si>
  <si>
    <t>MaxDiEtà media</t>
  </si>
  <si>
    <t>C_MinTMasc</t>
  </si>
  <si>
    <t>MinDiT_masc</t>
  </si>
  <si>
    <t>C_MaxTMasc</t>
  </si>
  <si>
    <t>MaxDiT_masc</t>
  </si>
  <si>
    <t>C_MinVarTot</t>
  </si>
  <si>
    <t>MinDiVar_Tot</t>
  </si>
  <si>
    <t>C_MaxVarTot</t>
  </si>
  <si>
    <t>MaxDiVar_Tot</t>
  </si>
  <si>
    <t>C_MinVarIta</t>
  </si>
  <si>
    <t>MinDiVar_Ita</t>
  </si>
  <si>
    <t>C_MaxVarIta</t>
  </si>
  <si>
    <t>MaxDiVar_Ita</t>
  </si>
  <si>
    <t>C_MinVarSTra10</t>
  </si>
  <si>
    <t>MinDiVarStra_10</t>
  </si>
  <si>
    <t>C_MaxVarStra10</t>
  </si>
  <si>
    <t>MaxDiVarStra_10</t>
  </si>
  <si>
    <t>Piemonte</t>
  </si>
  <si>
    <t>Briga Alta CN</t>
  </si>
  <si>
    <t>Torino TO</t>
  </si>
  <si>
    <t>Bernezzo CN</t>
  </si>
  <si>
    <t>Ribordone TO</t>
  </si>
  <si>
    <t>Torresina CN</t>
  </si>
  <si>
    <t>Soglio AT</t>
  </si>
  <si>
    <t>Pertengo VC</t>
  </si>
  <si>
    <t>Battifollo CN</t>
  </si>
  <si>
    <t>Pomaro Monferrato AL</t>
  </si>
  <si>
    <t>Massazza BI</t>
  </si>
  <si>
    <t>Valle d'Aosta/Vallée d'Aoste</t>
  </si>
  <si>
    <t>Rhêmes-Notre-Dame AO</t>
  </si>
  <si>
    <t>Aosta AO</t>
  </si>
  <si>
    <t>Gressoney-La-Trinité AO</t>
  </si>
  <si>
    <t>Saint-Oyen AO</t>
  </si>
  <si>
    <t>La Magdeleine AO</t>
  </si>
  <si>
    <t>Courmayeur AO</t>
  </si>
  <si>
    <t>Issime AO</t>
  </si>
  <si>
    <t>Ayas AO</t>
  </si>
  <si>
    <t>Challand-Saint-Victor AO</t>
  </si>
  <si>
    <t>Lombardia</t>
  </si>
  <si>
    <t>Morterone LC</t>
  </si>
  <si>
    <t>Milano MI</t>
  </si>
  <si>
    <t>Livigno SO</t>
  </si>
  <si>
    <t>Magasa BS</t>
  </si>
  <si>
    <t>Villa Biscossi PV</t>
  </si>
  <si>
    <t>Gerola Alta SO</t>
  </si>
  <si>
    <t>Rocca de' Giorgi PV</t>
  </si>
  <si>
    <t>Rocca Susella PV</t>
  </si>
  <si>
    <t>Valfurva SO</t>
  </si>
  <si>
    <t>Bascapè PV</t>
  </si>
  <si>
    <t>Veneto</t>
  </si>
  <si>
    <t>Laghi VI</t>
  </si>
  <si>
    <t>Verona VR</t>
  </si>
  <si>
    <t>Mozzecane VR</t>
  </si>
  <si>
    <t>Zoppè di Cadore BL</t>
  </si>
  <si>
    <t>Brenzone sul Garda VR</t>
  </si>
  <si>
    <t>Erbezzo VR</t>
  </si>
  <si>
    <t>Alleghe BL</t>
  </si>
  <si>
    <t>Ferrara di Monte Baldo VR</t>
  </si>
  <si>
    <t>Lorenzago di Cadore BL</t>
  </si>
  <si>
    <t>Livinallongo del Col di Lana BL</t>
  </si>
  <si>
    <t>Pontecchio Polesine RO</t>
  </si>
  <si>
    <t>Friuli-Venezia Giulia</t>
  </si>
  <si>
    <t>Drenchia UD</t>
  </si>
  <si>
    <t>Trieste TS</t>
  </si>
  <si>
    <t>Pravisdomini PN</t>
  </si>
  <si>
    <t>Villa Santina UD</t>
  </si>
  <si>
    <t>Clauzetto PN</t>
  </si>
  <si>
    <t>Andreis PN</t>
  </si>
  <si>
    <t>Chiopris-Viscone UD</t>
  </si>
  <si>
    <t>Resiutta UD</t>
  </si>
  <si>
    <t>Lauco UD</t>
  </si>
  <si>
    <t>Zuglio UD</t>
  </si>
  <si>
    <t>Rondanina GE</t>
  </si>
  <si>
    <t>Genova GE</t>
  </si>
  <si>
    <t>Ortovero SV</t>
  </si>
  <si>
    <t>Fascia GE</t>
  </si>
  <si>
    <t>Chiavari GE</t>
  </si>
  <si>
    <t>Bajardo IM</t>
  </si>
  <si>
    <t>Propata GE</t>
  </si>
  <si>
    <t>Castellaro IM</t>
  </si>
  <si>
    <t>Tribogna GE</t>
  </si>
  <si>
    <t>Emilia-Romagna</t>
  </si>
  <si>
    <t>Zerba PC</t>
  </si>
  <si>
    <t>Bologna BO</t>
  </si>
  <si>
    <t>San Clemente RN</t>
  </si>
  <si>
    <t>Cattolica RN</t>
  </si>
  <si>
    <t>Cerignale PC</t>
  </si>
  <si>
    <t>Ottone PC</t>
  </si>
  <si>
    <t>Valmozzola PR</t>
  </si>
  <si>
    <t>Tornolo PR</t>
  </si>
  <si>
    <t>Morfasso PC</t>
  </si>
  <si>
    <t>Toscana</t>
  </si>
  <si>
    <t>Capraia Isola LI</t>
  </si>
  <si>
    <t>Firenze FI</t>
  </si>
  <si>
    <t>Altopascio LU</t>
  </si>
  <si>
    <t>Zeri MS</t>
  </si>
  <si>
    <t>Forte dei Marmi LU</t>
  </si>
  <si>
    <t>Fabbriche di Vergemoli LU</t>
  </si>
  <si>
    <t>Casale Marittimo PI</t>
  </si>
  <si>
    <t>Sassetta LI</t>
  </si>
  <si>
    <t>Montescudaio PI</t>
  </si>
  <si>
    <t>Montemignaio AR</t>
  </si>
  <si>
    <t>Umbria</t>
  </si>
  <si>
    <t>Poggiodomo PG</t>
  </si>
  <si>
    <t>Perugia PG</t>
  </si>
  <si>
    <t>Corciano PG</t>
  </si>
  <si>
    <t>Monteleone d'Orvieto TR</t>
  </si>
  <si>
    <t>Polino TR</t>
  </si>
  <si>
    <t>Preci PG</t>
  </si>
  <si>
    <t>Scheggino PG</t>
  </si>
  <si>
    <t>Allerona TR</t>
  </si>
  <si>
    <t>Marche</t>
  </si>
  <si>
    <t>Monte Cavallo MC</t>
  </si>
  <si>
    <t>Ancona AN</t>
  </si>
  <si>
    <t>Montelabbate PU</t>
  </si>
  <si>
    <t>Castelsantangelo sul Nera MC</t>
  </si>
  <si>
    <t>Palmiano AP</t>
  </si>
  <si>
    <t>Montedinove AP</t>
  </si>
  <si>
    <t>Bolognola MC</t>
  </si>
  <si>
    <t>Serravalle di Chienti MC</t>
  </si>
  <si>
    <t>San Marcello AN</t>
  </si>
  <si>
    <t>Monte Porzio PU</t>
  </si>
  <si>
    <t>Ostra Vetere AN</t>
  </si>
  <si>
    <t>Lazio</t>
  </si>
  <si>
    <t>Marcetelli RI</t>
  </si>
  <si>
    <t>Roma RM</t>
  </si>
  <si>
    <t>Fiano Romano RM</t>
  </si>
  <si>
    <t>Pozzaglia Sabina RI</t>
  </si>
  <si>
    <t>Arsoli RM</t>
  </si>
  <si>
    <t>Nespolo RI</t>
  </si>
  <si>
    <t>Montasola RI</t>
  </si>
  <si>
    <t>Falvaterra FR</t>
  </si>
  <si>
    <t>Proceno VT</t>
  </si>
  <si>
    <t>Abruzzo</t>
  </si>
  <si>
    <t>Montebello sul Sangro CH</t>
  </si>
  <si>
    <t>Pescara PE</t>
  </si>
  <si>
    <t>Santa Maria Imbaro CH</t>
  </si>
  <si>
    <t>San Giovanni Lipioni CH</t>
  </si>
  <si>
    <t>Pietracamela TE</t>
  </si>
  <si>
    <t>Rosello CH</t>
  </si>
  <si>
    <t>Calascio AQ</t>
  </si>
  <si>
    <t>Collepietro AQ</t>
  </si>
  <si>
    <t>Caporciano AQ</t>
  </si>
  <si>
    <t>Civita d'Antino AQ</t>
  </si>
  <si>
    <t>Sant'Eufemia a Maiella PE</t>
  </si>
  <si>
    <t>Molise</t>
  </si>
  <si>
    <t>Castelverrino IS</t>
  </si>
  <si>
    <t>Campobasso CB</t>
  </si>
  <si>
    <t>San Giacomo degli Schiavoni CB</t>
  </si>
  <si>
    <t>San Biase CB</t>
  </si>
  <si>
    <t>Civitacampomarano CB</t>
  </si>
  <si>
    <t>Pettoranello del Molise IS</t>
  </si>
  <si>
    <t>Conca Casale IS</t>
  </si>
  <si>
    <t>Macchia d'Isernia IS</t>
  </si>
  <si>
    <t>Sant'Agapito IS</t>
  </si>
  <si>
    <t>Campania</t>
  </si>
  <si>
    <t>Valle dell'Angelo SA</t>
  </si>
  <si>
    <t>Napoli NA</t>
  </si>
  <si>
    <t>Orta di Atella CE</t>
  </si>
  <si>
    <t>Castelvetere in Val Fortore BN</t>
  </si>
  <si>
    <t>Cuccaro Vetere SA</t>
  </si>
  <si>
    <t>Torrioni AV</t>
  </si>
  <si>
    <t>Campora SA</t>
  </si>
  <si>
    <t>Castel Volturno CE</t>
  </si>
  <si>
    <t>Piana di Monte Verna CE</t>
  </si>
  <si>
    <t>Reino BN</t>
  </si>
  <si>
    <t>Puglia</t>
  </si>
  <si>
    <t>Celle di San Vito FG</t>
  </si>
  <si>
    <t>Bari BA</t>
  </si>
  <si>
    <t>Carapelle FG</t>
  </si>
  <si>
    <t>Volturara Appula FG</t>
  </si>
  <si>
    <t>Morciano di Leuca LE</t>
  </si>
  <si>
    <t>Isole Tremiti FG</t>
  </si>
  <si>
    <t>Poggiorsini BA</t>
  </si>
  <si>
    <t>Patù LE</t>
  </si>
  <si>
    <t>Monteleone di Puglia FG</t>
  </si>
  <si>
    <t>Monteparano TA</t>
  </si>
  <si>
    <t>Basilicata</t>
  </si>
  <si>
    <t>San Paolo Albanese PZ</t>
  </si>
  <si>
    <t>Potenza PZ</t>
  </si>
  <si>
    <t>Viggiano PZ</t>
  </si>
  <si>
    <t>Carbone PZ</t>
  </si>
  <si>
    <t>Cirigliano MT</t>
  </si>
  <si>
    <t>Gallicchio PZ</t>
  </si>
  <si>
    <t>Missanello PZ</t>
  </si>
  <si>
    <t>Fardella PZ</t>
  </si>
  <si>
    <t>Cersosimo PZ</t>
  </si>
  <si>
    <t>San Martino d'Agri PZ</t>
  </si>
  <si>
    <t>Calabria</t>
  </si>
  <si>
    <t>Staiti RC</t>
  </si>
  <si>
    <t>Reggio di Calabria RC</t>
  </si>
  <si>
    <t>Platì RC</t>
  </si>
  <si>
    <t>Carpanzano CS</t>
  </si>
  <si>
    <t>Miglierina CZ</t>
  </si>
  <si>
    <t>Castroregio CS</t>
  </si>
  <si>
    <t>Laganadi RC</t>
  </si>
  <si>
    <t>Brognaturo VV</t>
  </si>
  <si>
    <t>Centrache CZ</t>
  </si>
  <si>
    <t>Montauro CZ</t>
  </si>
  <si>
    <t>Polia VV</t>
  </si>
  <si>
    <t>Sicilia</t>
  </si>
  <si>
    <t>Roccafiorita ME</t>
  </si>
  <si>
    <t>Palermo PA</t>
  </si>
  <si>
    <t>Camporotondo Etneo CT</t>
  </si>
  <si>
    <t>Limina ME</t>
  </si>
  <si>
    <t>San Salvatore di Fitalia ME</t>
  </si>
  <si>
    <t>Fondachelli-Fantina ME</t>
  </si>
  <si>
    <t>Trapani TP</t>
  </si>
  <si>
    <t>Floresta ME</t>
  </si>
  <si>
    <t>Mineo CT</t>
  </si>
  <si>
    <t>Moio Alcantara ME</t>
  </si>
  <si>
    <t>Sardegna</t>
  </si>
  <si>
    <t>Baradili OR</t>
  </si>
  <si>
    <t>Cagliari CA</t>
  </si>
  <si>
    <t>Girasole NU</t>
  </si>
  <si>
    <t>Semestene SS</t>
  </si>
  <si>
    <t>Monteleone Rocca Doria SS</t>
  </si>
  <si>
    <t>Goni SU</t>
  </si>
  <si>
    <t>Lodè NU</t>
  </si>
  <si>
    <t>Aritzo NU</t>
  </si>
  <si>
    <t>Bolzano/Bozen</t>
  </si>
  <si>
    <t>Ponte Gardena BZ</t>
  </si>
  <si>
    <t>Bolzano BZ</t>
  </si>
  <si>
    <t>Velturno BZ</t>
  </si>
  <si>
    <t>Predoi BZ</t>
  </si>
  <si>
    <t>Tires BZ</t>
  </si>
  <si>
    <t>Proves BZ</t>
  </si>
  <si>
    <t>Corvara in Badia BZ</t>
  </si>
  <si>
    <t>Braies BZ</t>
  </si>
  <si>
    <t>Lauregno BZ</t>
  </si>
  <si>
    <t>Nalles BZ</t>
  </si>
  <si>
    <t>Senale-San Felice BZ</t>
  </si>
  <si>
    <t>Trento</t>
  </si>
  <si>
    <t>Massimeno TN</t>
  </si>
  <si>
    <t>Trento TN</t>
  </si>
  <si>
    <t>Vignola-Falesina TN</t>
  </si>
  <si>
    <t>Castello Tesino TN</t>
  </si>
  <si>
    <t>Ossana TN</t>
  </si>
  <si>
    <t>Andalo TN</t>
  </si>
  <si>
    <t>Cavizzana TN</t>
  </si>
  <si>
    <t>Cinte Tesino TN</t>
  </si>
  <si>
    <t>Ruffrè-Mendola TN</t>
  </si>
  <si>
    <t>PROSPETTO 9. COMUNI CON PARTICOLARI CARATTERISTICHE AL CENSIMENTO 2024, LIGURIA</t>
  </si>
  <si>
    <t>Rondanina (GE)</t>
  </si>
  <si>
    <t>Genova (GE)</t>
  </si>
  <si>
    <t>Ortovero (SV)</t>
  </si>
  <si>
    <t>Gorreto (GE)</t>
  </si>
  <si>
    <t>Comune con maggior incremento della popolazione rispetto al 2023 (per 100 residenti)</t>
  </si>
  <si>
    <t>Vessalico (IM)</t>
  </si>
  <si>
    <t>Comune con maggior decremento della popolazione rispetto al 2023 (per 100 residenti)</t>
  </si>
  <si>
    <t>Testico (SV)</t>
  </si>
  <si>
    <r>
      <t>Comune con maggior incremento di stranieri rispetto al 2023 (per 100 residenti)</t>
    </r>
    <r>
      <rPr>
        <vertAlign val="superscript"/>
        <sz val="9"/>
        <color rgb="FF000000"/>
        <rFont val="Arial Narrow"/>
        <family val="2"/>
      </rPr>
      <t>(a)</t>
    </r>
  </si>
  <si>
    <t>Pornassio (IM)</t>
  </si>
  <si>
    <r>
      <t>Comune con maggior decremento di residenti stranieri rispetto al 2023 (per 100 residenti)</t>
    </r>
    <r>
      <rPr>
        <vertAlign val="superscript"/>
        <sz val="9"/>
        <color rgb="FF000000"/>
        <rFont val="Arial Narrow"/>
        <family val="2"/>
      </rPr>
      <t xml:space="preserve"> (a)</t>
    </r>
  </si>
  <si>
    <t>Cesio (IM)</t>
  </si>
  <si>
    <r>
      <t>(a)</t>
    </r>
    <r>
      <rPr>
        <sz val="7.5"/>
        <color rgb="FF5F5F5F"/>
        <rFont val="Arial Narrow"/>
        <family val="2"/>
      </rPr>
      <t>Per determinare il comune con il maggior incremento o decremento di popolazione straniera è stato considerato l’insieme dei comuni con almeno 10 stranieri residenti.</t>
    </r>
  </si>
  <si>
    <r>
      <t>PROSPETTO 10.</t>
    </r>
    <r>
      <rPr>
        <b/>
        <sz val="11"/>
        <color rgb="FF595959"/>
        <rFont val="Arial"/>
        <family val="2"/>
      </rPr>
      <t xml:space="preserve"> </t>
    </r>
    <r>
      <rPr>
        <sz val="11"/>
        <color rgb="FF595959"/>
        <rFont val="Arial Narrow"/>
        <family val="2"/>
      </rPr>
      <t>FAMIGLIE RESIDENTI E PRINCIPALI INDICATORI PER PROVINCIA.</t>
    </r>
    <r>
      <rPr>
        <sz val="10"/>
        <color rgb="FF5A5A5A"/>
        <rFont val="Arial Narrow"/>
        <family val="2"/>
      </rPr>
      <t xml:space="preserve"> Censimento 2021</t>
    </r>
  </si>
  <si>
    <t>TERRITORIO</t>
  </si>
  <si>
    <t>Famiglie</t>
  </si>
  <si>
    <t>Numero medio componenti</t>
  </si>
  <si>
    <t>Famiglie per numero di componenti (%)</t>
  </si>
  <si>
    <t>Numero</t>
  </si>
  <si>
    <t>Variazione % sul 2011</t>
  </si>
  <si>
    <t>Di cui con almeno uno straniero</t>
  </si>
  <si>
    <t>Di cui con tutti stranieri</t>
  </si>
  <si>
    <t>4 e più</t>
  </si>
  <si>
    <t>Provincia</t>
  </si>
  <si>
    <t>NUM_FAM_2021</t>
  </si>
  <si>
    <t>Variaz_perc_FAM_2021_2011</t>
  </si>
  <si>
    <t>FAM_ALMENO1_STRAN_2021</t>
  </si>
  <si>
    <t>FAM_TUTTI_STRAN_2021</t>
  </si>
  <si>
    <t>Num_medio_componenti_fam_2021</t>
  </si>
  <si>
    <t>Num_medio_componenti_fam_2011</t>
  </si>
  <si>
    <t>perc_NCOMP_N1</t>
  </si>
  <si>
    <t>perc_NCOMP_N2</t>
  </si>
  <si>
    <t>perc_NCOMP_N3</t>
  </si>
  <si>
    <t>perc_NCOMP_N9</t>
  </si>
  <si>
    <t>ORD</t>
  </si>
  <si>
    <t>reg</t>
  </si>
  <si>
    <t>NCOMP_N1</t>
  </si>
  <si>
    <t>NCOMP_N2</t>
  </si>
  <si>
    <t>NCOMP_N3</t>
  </si>
  <si>
    <t>NCOMP_N4</t>
  </si>
  <si>
    <t>NCOMP_N5</t>
  </si>
  <si>
    <t>NCOMP_N6_GE</t>
  </si>
  <si>
    <t>NCOMP_TOT</t>
  </si>
  <si>
    <t>perc_NCOMP_NT</t>
  </si>
  <si>
    <t>NUM_FAM_2011</t>
  </si>
  <si>
    <t>POP_RESIDENTE_FAM_2021</t>
  </si>
  <si>
    <t>pop_RESIDENTE_FAM_2011</t>
  </si>
  <si>
    <t>Alessandria</t>
  </si>
  <si>
    <t>01</t>
  </si>
  <si>
    <t>Asti</t>
  </si>
  <si>
    <t>Biella</t>
  </si>
  <si>
    <t>Cuneo</t>
  </si>
  <si>
    <t>Novara</t>
  </si>
  <si>
    <t>Torino</t>
  </si>
  <si>
    <t>Verbano-Cusio-Ossola</t>
  </si>
  <si>
    <t>Vercelli</t>
  </si>
  <si>
    <t>PIEMONTE</t>
  </si>
  <si>
    <t>02</t>
  </si>
  <si>
    <t>VALLE D'AOSTA/VALLÉE D'AOSTE</t>
  </si>
  <si>
    <t>Bergamo</t>
  </si>
  <si>
    <t>03</t>
  </si>
  <si>
    <t>Brescia</t>
  </si>
  <si>
    <t>Como</t>
  </si>
  <si>
    <t>Cremona</t>
  </si>
  <si>
    <t>Lecco</t>
  </si>
  <si>
    <t>Lodi</t>
  </si>
  <si>
    <t>Mantova</t>
  </si>
  <si>
    <t>Milano</t>
  </si>
  <si>
    <t>Monza e della Brianza</t>
  </si>
  <si>
    <t>Pavia</t>
  </si>
  <si>
    <t>Sondrio</t>
  </si>
  <si>
    <t>Varese</t>
  </si>
  <si>
    <t>LOMBARDIA</t>
  </si>
  <si>
    <t>Belluno</t>
  </si>
  <si>
    <t>05</t>
  </si>
  <si>
    <t>Padova</t>
  </si>
  <si>
    <t>Rovigo</t>
  </si>
  <si>
    <t>Treviso</t>
  </si>
  <si>
    <t>Venezia</t>
  </si>
  <si>
    <t>Verona</t>
  </si>
  <si>
    <t>Vicenza</t>
  </si>
  <si>
    <t>VENETO</t>
  </si>
  <si>
    <t>Gorizia</t>
  </si>
  <si>
    <t>06</t>
  </si>
  <si>
    <t>Pordenone</t>
  </si>
  <si>
    <t>Trieste</t>
  </si>
  <si>
    <t>Udine</t>
  </si>
  <si>
    <t>FRIULI-VENEZIA GIULIA</t>
  </si>
  <si>
    <t>07</t>
  </si>
  <si>
    <t>Bologna</t>
  </si>
  <si>
    <t>08</t>
  </si>
  <si>
    <t>Ferrara</t>
  </si>
  <si>
    <t>Forlì-Cesena</t>
  </si>
  <si>
    <t>Modena</t>
  </si>
  <si>
    <t>Parma</t>
  </si>
  <si>
    <t>Piacenza</t>
  </si>
  <si>
    <t>Ravenna</t>
  </si>
  <si>
    <t>Reggio nell'Emilia</t>
  </si>
  <si>
    <t>Rimini</t>
  </si>
  <si>
    <t>EMILIA-ROMAGNA</t>
  </si>
  <si>
    <t>Arezzo</t>
  </si>
  <si>
    <t>09</t>
  </si>
  <si>
    <t>Firenze</t>
  </si>
  <si>
    <t>Grosseto</t>
  </si>
  <si>
    <t>Livorno</t>
  </si>
  <si>
    <t>Lucca</t>
  </si>
  <si>
    <t>Massa-Carrara</t>
  </si>
  <si>
    <t>Pisa</t>
  </si>
  <si>
    <t>Pistoia</t>
  </si>
  <si>
    <t>Prato</t>
  </si>
  <si>
    <t>Siena</t>
  </si>
  <si>
    <t>TOSCANA</t>
  </si>
  <si>
    <t>Perugia</t>
  </si>
  <si>
    <t>10</t>
  </si>
  <si>
    <t>Terni</t>
  </si>
  <si>
    <t>UMBRIA</t>
  </si>
  <si>
    <t>Ancona</t>
  </si>
  <si>
    <t>11</t>
  </si>
  <si>
    <t>Ascoli Piceno</t>
  </si>
  <si>
    <t>Fermo</t>
  </si>
  <si>
    <t>Macerata</t>
  </si>
  <si>
    <t>Pesaro e Urbino</t>
  </si>
  <si>
    <t>MARCHE</t>
  </si>
  <si>
    <t>Frosinone</t>
  </si>
  <si>
    <t>12</t>
  </si>
  <si>
    <t>Latina</t>
  </si>
  <si>
    <t>Rieti</t>
  </si>
  <si>
    <t>Roma</t>
  </si>
  <si>
    <t>Viterbo</t>
  </si>
  <si>
    <t>LAZIO</t>
  </si>
  <si>
    <t>Chieti</t>
  </si>
  <si>
    <t>13</t>
  </si>
  <si>
    <t>L'Aquila</t>
  </si>
  <si>
    <t>Pescara</t>
  </si>
  <si>
    <t>Teramo</t>
  </si>
  <si>
    <t>ABRUZZO</t>
  </si>
  <si>
    <t>Campobasso</t>
  </si>
  <si>
    <t>14</t>
  </si>
  <si>
    <t>Isernia</t>
  </si>
  <si>
    <t>MOLISE</t>
  </si>
  <si>
    <t>Avellino</t>
  </si>
  <si>
    <t>15</t>
  </si>
  <si>
    <t>Benevento</t>
  </si>
  <si>
    <t>Caserta</t>
  </si>
  <si>
    <t>Napoli</t>
  </si>
  <si>
    <t>Salerno</t>
  </si>
  <si>
    <t>CAMPANIA</t>
  </si>
  <si>
    <t>Bari</t>
  </si>
  <si>
    <t>16</t>
  </si>
  <si>
    <t>Barletta-Andria-Trani</t>
  </si>
  <si>
    <t>Brindisi</t>
  </si>
  <si>
    <t>Foggia</t>
  </si>
  <si>
    <t>Lecce</t>
  </si>
  <si>
    <t>Taranto</t>
  </si>
  <si>
    <t>PUGLIA</t>
  </si>
  <si>
    <t>Matera</t>
  </si>
  <si>
    <t>17</t>
  </si>
  <si>
    <t>Potenza</t>
  </si>
  <si>
    <t>BASILICATA</t>
  </si>
  <si>
    <t>Catanzaro</t>
  </si>
  <si>
    <t>18</t>
  </si>
  <si>
    <t>Cosenza</t>
  </si>
  <si>
    <t>Crotone</t>
  </si>
  <si>
    <t>Reggio Calabria</t>
  </si>
  <si>
    <t>Vibo Valentia</t>
  </si>
  <si>
    <t>CALABRIA</t>
  </si>
  <si>
    <t>Agrigento</t>
  </si>
  <si>
    <t>19</t>
  </si>
  <si>
    <t>Caltanissetta</t>
  </si>
  <si>
    <t>Catania</t>
  </si>
  <si>
    <t>Enna</t>
  </si>
  <si>
    <t>Messina</t>
  </si>
  <si>
    <t>Palermo</t>
  </si>
  <si>
    <t>Ragusa</t>
  </si>
  <si>
    <t>Siracusa</t>
  </si>
  <si>
    <t>Trapani</t>
  </si>
  <si>
    <t>SICILIA</t>
  </si>
  <si>
    <t>Cagliari</t>
  </si>
  <si>
    <t>20</t>
  </si>
  <si>
    <t>Nuoro</t>
  </si>
  <si>
    <t>Oristano</t>
  </si>
  <si>
    <t>Sassari</t>
  </si>
  <si>
    <t>Sud Sardegna</t>
  </si>
  <si>
    <t>SARDEGNA</t>
  </si>
  <si>
    <t>21</t>
  </si>
  <si>
    <t>BOLZANO/BOZEN</t>
  </si>
  <si>
    <t>22</t>
  </si>
  <si>
    <t>TRENTO</t>
  </si>
  <si>
    <t>99</t>
  </si>
  <si>
    <t>Nuclei di coppie senza figli</t>
  </si>
  <si>
    <t>Nuclei di coppie con figli</t>
  </si>
  <si>
    <t>Nuclei di padre con figli</t>
  </si>
  <si>
    <t>Nuclei di madre con figli</t>
  </si>
  <si>
    <t>PERC_coppie_senza_figli</t>
  </si>
  <si>
    <t>PERC_coppie_con_figli</t>
  </si>
  <si>
    <t>PERC_padre_con_figli</t>
  </si>
  <si>
    <t>PERC_madre_con_figli</t>
  </si>
  <si>
    <t>PERC_nuclei_familiari</t>
  </si>
  <si>
    <t>coppie_senza_figli</t>
  </si>
  <si>
    <t>coppie_con_figli</t>
  </si>
  <si>
    <t>padre_con_figli</t>
  </si>
  <si>
    <t>madre_con_figli</t>
  </si>
  <si>
    <t>nuclei_familiari</t>
  </si>
  <si>
    <t>cod_prov</t>
  </si>
  <si>
    <t>Anno</t>
  </si>
  <si>
    <t>PIEMONTE 2011</t>
  </si>
  <si>
    <t>PIEMONTE 2021</t>
  </si>
  <si>
    <t>002</t>
  </si>
  <si>
    <t>103</t>
  </si>
  <si>
    <t>001</t>
  </si>
  <si>
    <t>003</t>
  </si>
  <si>
    <t>004</t>
  </si>
  <si>
    <t>096</t>
  </si>
  <si>
    <t>005</t>
  </si>
  <si>
    <t>006</t>
  </si>
  <si>
    <t>VALLE D'AOSTA/VALLÉE D'AOSTE 2011</t>
  </si>
  <si>
    <t>VALLE D'AOSTA/VALLÉE D'AOSTE 2021</t>
  </si>
  <si>
    <t>007</t>
  </si>
  <si>
    <t>LOMBARDIA 2011</t>
  </si>
  <si>
    <t>LOMBARDIA 2021</t>
  </si>
  <si>
    <t>012</t>
  </si>
  <si>
    <t>014</t>
  </si>
  <si>
    <t>018</t>
  </si>
  <si>
    <t>108</t>
  </si>
  <si>
    <t>015</t>
  </si>
  <si>
    <t>020</t>
  </si>
  <si>
    <t>098</t>
  </si>
  <si>
    <t>097</t>
  </si>
  <si>
    <t>019</t>
  </si>
  <si>
    <t>013</t>
  </si>
  <si>
    <t>017</t>
  </si>
  <si>
    <t>016</t>
  </si>
  <si>
    <t>VENETO 2011</t>
  </si>
  <si>
    <t>VENETO 2021</t>
  </si>
  <si>
    <t>024</t>
  </si>
  <si>
    <t>023</t>
  </si>
  <si>
    <t>027</t>
  </si>
  <si>
    <t>026</t>
  </si>
  <si>
    <t>029</t>
  </si>
  <si>
    <t>028</t>
  </si>
  <si>
    <t>025</t>
  </si>
  <si>
    <t>FRIULI-VENEZIA GIULIA 2011</t>
  </si>
  <si>
    <t>FRIULI-VENEZIA GIULIA 2021</t>
  </si>
  <si>
    <t>030</t>
  </si>
  <si>
    <t>032</t>
  </si>
  <si>
    <t>093</t>
  </si>
  <si>
    <t>031</t>
  </si>
  <si>
    <t>LIGURIA 2011</t>
  </si>
  <si>
    <t>LIGURIA 2021</t>
  </si>
  <si>
    <t>009</t>
  </si>
  <si>
    <t>011</t>
  </si>
  <si>
    <t>008</t>
  </si>
  <si>
    <t>010</t>
  </si>
  <si>
    <t>EMILIA-ROMAGNA 2011</t>
  </si>
  <si>
    <t>EMILIA-ROMAGNA 2021</t>
  </si>
  <si>
    <t>099</t>
  </si>
  <si>
    <t>035</t>
  </si>
  <si>
    <t>039</t>
  </si>
  <si>
    <t>033</t>
  </si>
  <si>
    <t>034</t>
  </si>
  <si>
    <t>036</t>
  </si>
  <si>
    <t>040</t>
  </si>
  <si>
    <t>038</t>
  </si>
  <si>
    <t>037</t>
  </si>
  <si>
    <t>TOSCANA 2011</t>
  </si>
  <si>
    <t>TOSCANA 2021</t>
  </si>
  <si>
    <t>052</t>
  </si>
  <si>
    <t>100</t>
  </si>
  <si>
    <t>047</t>
  </si>
  <si>
    <t>050</t>
  </si>
  <si>
    <t>045</t>
  </si>
  <si>
    <t>046</t>
  </si>
  <si>
    <t>049</t>
  </si>
  <si>
    <t>053</t>
  </si>
  <si>
    <t>048</t>
  </si>
  <si>
    <t>051</t>
  </si>
  <si>
    <t>UMBRIA 2011</t>
  </si>
  <si>
    <t>UMBRIA 2021</t>
  </si>
  <si>
    <t>055</t>
  </si>
  <si>
    <t>054</t>
  </si>
  <si>
    <t>MARCHE 2011</t>
  </si>
  <si>
    <t>MARCHE 2021</t>
  </si>
  <si>
    <t>041</t>
  </si>
  <si>
    <t>043</t>
  </si>
  <si>
    <t>109</t>
  </si>
  <si>
    <t>044</t>
  </si>
  <si>
    <t>042</t>
  </si>
  <si>
    <t>LAZIO 2011</t>
  </si>
  <si>
    <t>LAZIO 2021</t>
  </si>
  <si>
    <t>056</t>
  </si>
  <si>
    <t>058</t>
  </si>
  <si>
    <t>057</t>
  </si>
  <si>
    <t>059</t>
  </si>
  <si>
    <t>060</t>
  </si>
  <si>
    <t>ABRUZZO 2011</t>
  </si>
  <si>
    <t>ABRUZZO 2021</t>
  </si>
  <si>
    <t>067</t>
  </si>
  <si>
    <t>068</t>
  </si>
  <si>
    <t>066</t>
  </si>
  <si>
    <t>069</t>
  </si>
  <si>
    <t>MOLISE 2011</t>
  </si>
  <si>
    <t>MOLISE 2021</t>
  </si>
  <si>
    <t>094</t>
  </si>
  <si>
    <t>070</t>
  </si>
  <si>
    <t>CAMPANIA 2011</t>
  </si>
  <si>
    <t>CAMPANIA 2021</t>
  </si>
  <si>
    <t>065</t>
  </si>
  <si>
    <t>063</t>
  </si>
  <si>
    <t>061</t>
  </si>
  <si>
    <t>062</t>
  </si>
  <si>
    <t>064</t>
  </si>
  <si>
    <t>PUGLIA 2011</t>
  </si>
  <si>
    <t>PUGLIA 2021</t>
  </si>
  <si>
    <t>073</t>
  </si>
  <si>
    <t>075</t>
  </si>
  <si>
    <t>071</t>
  </si>
  <si>
    <t>074</t>
  </si>
  <si>
    <t>110</t>
  </si>
  <si>
    <t>072</t>
  </si>
  <si>
    <t>BASILICATA 2011</t>
  </si>
  <si>
    <t>BASILICATA 2021</t>
  </si>
  <si>
    <t>076</t>
  </si>
  <si>
    <t>077</t>
  </si>
  <si>
    <t>CALABRIA 2011</t>
  </si>
  <si>
    <t>CALABRIA 2021</t>
  </si>
  <si>
    <t>102</t>
  </si>
  <si>
    <t>080</t>
  </si>
  <si>
    <t>101</t>
  </si>
  <si>
    <t>078</t>
  </si>
  <si>
    <t>079</t>
  </si>
  <si>
    <t>SICILIA 2011</t>
  </si>
  <si>
    <t>SICILIA 2021</t>
  </si>
  <si>
    <t>081</t>
  </si>
  <si>
    <t>089</t>
  </si>
  <si>
    <t>088</t>
  </si>
  <si>
    <t>082</t>
  </si>
  <si>
    <t>083</t>
  </si>
  <si>
    <t>086</t>
  </si>
  <si>
    <t>087</t>
  </si>
  <si>
    <t>085</t>
  </si>
  <si>
    <t>084</t>
  </si>
  <si>
    <t>SARDEGNA 2011</t>
  </si>
  <si>
    <t>SARDEGNA 2021</t>
  </si>
  <si>
    <t>111</t>
  </si>
  <si>
    <t>090</t>
  </si>
  <si>
    <t>095</t>
  </si>
  <si>
    <t>091</t>
  </si>
  <si>
    <t>092</t>
  </si>
  <si>
    <t>BOLZANO/BOZEN 2011</t>
  </si>
  <si>
    <t>BOLZANO/BOZEN 2021</t>
  </si>
  <si>
    <t>021</t>
  </si>
  <si>
    <t>TRENTO 2011</t>
  </si>
  <si>
    <t>TRENTO 2021</t>
  </si>
  <si>
    <t>022</t>
  </si>
  <si>
    <t>ITALIA 2021</t>
  </si>
  <si>
    <t>ITALIA 2011</t>
  </si>
  <si>
    <t>Nuclei di coppie 65+ senza figli</t>
  </si>
  <si>
    <t>Nuclei di coppie 65+ con figli</t>
  </si>
  <si>
    <t>Nuclei di monogenitore 65+ con figli</t>
  </si>
  <si>
    <t>X_COPPIE_SENZA_2021_65_00</t>
  </si>
  <si>
    <t>X_COPPIE_CON_2021_65_00</t>
  </si>
  <si>
    <t>X_MONO_2021_65_00</t>
  </si>
  <si>
    <t>COPPIE_SENZA_2021_65_00</t>
  </si>
  <si>
    <t>COPPIE_CON_2021_65_00</t>
  </si>
  <si>
    <t>MONO_2021_65_00</t>
  </si>
  <si>
    <t>TOT_2021</t>
  </si>
  <si>
    <t>ANNO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</si>
</sst>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5" formatCode="0.0"/>
    <numFmt numFmtId="166" formatCode="_-* #,##0_-;\-* #,##0_-;_-* &quot;-&quot;??_-;_-@_-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727272"/>
      <name val="Arial Narrow"/>
      <family val="2"/>
    </font>
    <font>
      <sz val="9"/>
      <color theme="1"/>
      <name val="Arial Narrow"/>
      <family val="2"/>
    </font>
    <font>
      <b/>
      <sz val="9"/>
      <color rgb="FFFFFFFF"/>
      <name val="Arial Narrow"/>
      <family val="2"/>
    </font>
    <font>
      <sz val="9"/>
      <color rgb="FF000000"/>
      <name val="Arial Narrow"/>
      <family val="2"/>
    </font>
    <font>
      <sz val="10"/>
      <color indexed="8"/>
      <name val="Calibri"/>
      <family val="2"/>
    </font>
    <font>
      <b/>
      <sz val="9"/>
      <color theme="1"/>
      <name val="Arial Narrow"/>
      <family val="2"/>
    </font>
    <font>
      <b/>
      <sz val="9"/>
      <color rgb="FF5F5F5F"/>
      <name val="Arial Narrow"/>
      <family val="2"/>
    </font>
    <font>
      <sz val="9"/>
      <color rgb="FF5F5F5F"/>
      <name val="Arial Narrow"/>
      <family val="2"/>
    </font>
    <font>
      <b/>
      <sz val="9"/>
      <color rgb="FF000000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727272"/>
      <name val="Arial Narrow"/>
      <family val="2"/>
    </font>
    <font>
      <sz val="10"/>
      <color indexed="8"/>
      <name val="Arial"/>
      <family val="2"/>
    </font>
    <font>
      <vertAlign val="superscript"/>
      <sz val="9"/>
      <color rgb="FF5F5F5F"/>
      <name val="Arial Narrow"/>
      <family val="2"/>
    </font>
    <font>
      <b/>
      <sz val="11"/>
      <color rgb="FF595959"/>
      <name val="Arial Narrow"/>
      <family val="2"/>
    </font>
    <font>
      <sz val="11"/>
      <color rgb="FF595959"/>
      <name val="Arial Narrow"/>
      <family val="2"/>
    </font>
    <font>
      <sz val="9"/>
      <color theme="1"/>
      <name val="Arial"/>
      <family val="2"/>
    </font>
    <font>
      <sz val="11"/>
      <color theme="1"/>
      <name val="Arial Narrow"/>
      <family val="2"/>
    </font>
    <font>
      <sz val="9"/>
      <color theme="4" tint="-0.499984740745262"/>
      <name val="Arial"/>
      <family val="2"/>
    </font>
    <font>
      <sz val="9"/>
      <name val="Arial"/>
      <family val="2"/>
    </font>
    <font>
      <b/>
      <sz val="11"/>
      <color rgb="FF5F5F5F"/>
      <name val="Arial Narrow"/>
      <family val="2"/>
    </font>
    <font>
      <sz val="11"/>
      <color rgb="FF5F5F5F"/>
      <name val="Arial Narrow"/>
      <family val="2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11"/>
      <color rgb="FF5A5A5A"/>
      <name val="Arial Narrow"/>
      <family val="2"/>
    </font>
    <font>
      <sz val="11"/>
      <color rgb="FF5A5A5A"/>
      <name val="Arial Narrow"/>
      <family val="2"/>
    </font>
    <font>
      <b/>
      <vertAlign val="superscript"/>
      <sz val="8"/>
      <color theme="1"/>
      <name val="Arial Narrow"/>
      <family val="2"/>
    </font>
    <font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9"/>
      <color rgb="FF000000"/>
      <name val="Arial Narrow"/>
      <family val="2"/>
    </font>
    <font>
      <vertAlign val="superscript"/>
      <sz val="7.5"/>
      <color rgb="FF5F5F5F"/>
      <name val="Arial Narrow"/>
      <family val="2"/>
    </font>
    <font>
      <sz val="7.5"/>
      <color rgb="FF5F5F5F"/>
      <name val="Arial Narrow"/>
      <family val="2"/>
    </font>
    <font>
      <sz val="8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7"/>
      <color theme="1"/>
      <name val="Arial Narrow"/>
      <family val="2"/>
    </font>
    <font>
      <b/>
      <sz val="11"/>
      <color rgb="FF595959"/>
      <name val="Arial"/>
      <family val="2"/>
    </font>
    <font>
      <b/>
      <sz val="9"/>
      <color theme="1"/>
      <name val="Calibri"/>
      <family val="2"/>
      <scheme val="minor"/>
    </font>
    <font>
      <sz val="10"/>
      <color rgb="FF5A5A5A"/>
      <name val="Arial Narrow"/>
      <family val="2"/>
    </font>
    <font>
      <b/>
      <sz val="11"/>
      <color rgb="FFC00000"/>
      <name val="Arial Narrow"/>
      <family val="2"/>
    </font>
    <font>
      <sz val="11"/>
      <color rgb="FFC00000"/>
      <name val="Arial Narrow"/>
      <family val="2"/>
    </font>
    <font>
      <sz val="10"/>
      <color rgb="FF000000"/>
      <name val="Arial Narrow"/>
      <family val="2"/>
    </font>
  </fonts>
  <fills count="4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C9321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1" tint="0.14996795556505021"/>
      </top>
      <bottom style="thin">
        <color theme="1" tint="0.149967955565050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 tint="0.1499679555650502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1" tint="0.14996795556505021"/>
      </top>
      <bottom style="thin">
        <color theme="1" tint="0.14993743705557422"/>
      </bottom>
      <diagonal/>
    </border>
    <border>
      <left/>
      <right/>
      <top style="thin">
        <color theme="1" tint="0.14993743705557422"/>
      </top>
      <bottom style="thin">
        <color theme="1" tint="0.14993743705557422"/>
      </bottom>
      <diagonal/>
    </border>
    <border>
      <left/>
      <right/>
      <top style="thin">
        <color theme="1" tint="0.14993743705557422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7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5" fillId="0" borderId="0"/>
    <xf numFmtId="0" fontId="26" fillId="0" borderId="0" applyNumberFormat="0" applyFill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10" borderId="0" applyNumberFormat="0" applyBorder="0" applyAlignment="0" applyProtection="0"/>
    <xf numFmtId="0" fontId="32" fillId="11" borderId="0" applyNumberFormat="0" applyBorder="0" applyAlignment="0" applyProtection="0"/>
    <xf numFmtId="0" fontId="33" fillId="12" borderId="6" applyNumberFormat="0" applyAlignment="0" applyProtection="0"/>
    <xf numFmtId="0" fontId="34" fillId="13" borderId="7" applyNumberFormat="0" applyAlignment="0" applyProtection="0"/>
    <xf numFmtId="0" fontId="35" fillId="13" borderId="6" applyNumberFormat="0" applyAlignment="0" applyProtection="0"/>
    <xf numFmtId="0" fontId="36" fillId="0" borderId="8" applyNumberFormat="0" applyFill="0" applyAlignment="0" applyProtection="0"/>
    <xf numFmtId="0" fontId="25" fillId="14" borderId="9" applyNumberFormat="0" applyAlignment="0" applyProtection="0"/>
    <xf numFmtId="0" fontId="37" fillId="0" borderId="0" applyNumberFormat="0" applyFill="0" applyBorder="0" applyAlignment="0" applyProtection="0"/>
    <xf numFmtId="0" fontId="1" fillId="15" borderId="10" applyNumberFormat="0" applyFont="0" applyAlignment="0" applyProtection="0"/>
    <xf numFmtId="0" fontId="38" fillId="0" borderId="0" applyNumberFormat="0" applyFill="0" applyBorder="0" applyAlignment="0" applyProtection="0"/>
    <xf numFmtId="0" fontId="12" fillId="0" borderId="11" applyNumberFormat="0" applyFill="0" applyAlignment="0" applyProtection="0"/>
    <xf numFmtId="0" fontId="3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9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9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9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9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9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40" fillId="0" borderId="0"/>
  </cellStyleXfs>
  <cellXfs count="192">
    <xf numFmtId="0" fontId="0" fillId="0" borderId="0" xfId="0"/>
    <xf numFmtId="165" fontId="0" fillId="0" borderId="0" xfId="0" applyNumberFormat="1"/>
    <xf numFmtId="0" fontId="3" fillId="0" borderId="2" xfId="0" applyFont="1" applyBorder="1" applyAlignment="1">
      <alignment vertical="center"/>
    </xf>
    <xf numFmtId="165" fontId="3" fillId="2" borderId="2" xfId="0" applyNumberFormat="1" applyFont="1" applyFill="1" applyBorder="1" applyAlignment="1">
      <alignment horizontal="right" vertical="center"/>
    </xf>
    <xf numFmtId="165" fontId="3" fillId="0" borderId="2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9" fillId="0" borderId="0" xfId="0" applyFont="1"/>
    <xf numFmtId="0" fontId="21" fillId="0" borderId="0" xfId="0" applyFont="1"/>
    <xf numFmtId="0" fontId="22" fillId="0" borderId="0" xfId="0" applyFont="1"/>
    <xf numFmtId="0" fontId="0" fillId="0" borderId="0" xfId="0" applyAlignment="1">
      <alignment vertical="top" wrapText="1"/>
    </xf>
    <xf numFmtId="0" fontId="17" fillId="0" borderId="0" xfId="0" applyFont="1" applyAlignment="1">
      <alignment horizontal="left" vertical="center" wrapText="1"/>
    </xf>
    <xf numFmtId="3" fontId="0" fillId="0" borderId="0" xfId="0" applyNumberFormat="1"/>
    <xf numFmtId="0" fontId="16" fillId="0" borderId="0" xfId="0" applyFont="1"/>
    <xf numFmtId="0" fontId="0" fillId="0" borderId="0" xfId="0" applyAlignment="1">
      <alignment wrapText="1"/>
    </xf>
    <xf numFmtId="0" fontId="39" fillId="0" borderId="0" xfId="0" applyFont="1"/>
    <xf numFmtId="0" fontId="41" fillId="0" borderId="0" xfId="0" applyFont="1"/>
    <xf numFmtId="165" fontId="3" fillId="4" borderId="2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165" fontId="3" fillId="3" borderId="1" xfId="0" applyNumberFormat="1" applyFont="1" applyFill="1" applyBorder="1" applyAlignment="1">
      <alignment horizontal="right" vertical="center"/>
    </xf>
    <xf numFmtId="165" fontId="3" fillId="4" borderId="1" xfId="0" applyNumberFormat="1" applyFont="1" applyFill="1" applyBorder="1" applyAlignment="1">
      <alignment horizontal="right" vertical="center"/>
    </xf>
    <xf numFmtId="0" fontId="42" fillId="0" borderId="0" xfId="0" applyFont="1"/>
    <xf numFmtId="165" fontId="42" fillId="0" borderId="0" xfId="0" applyNumberFormat="1" applyFont="1"/>
    <xf numFmtId="1" fontId="42" fillId="0" borderId="0" xfId="0" applyNumberFormat="1" applyFont="1"/>
    <xf numFmtId="2" fontId="42" fillId="0" borderId="0" xfId="0" applyNumberFormat="1" applyFont="1"/>
    <xf numFmtId="0" fontId="10" fillId="0" borderId="12" xfId="0" applyFont="1" applyBorder="1" applyAlignment="1">
      <alignment vertical="center" wrapText="1"/>
    </xf>
    <xf numFmtId="0" fontId="42" fillId="0" borderId="0" xfId="0" applyFont="1" applyAlignment="1">
      <alignment horizontal="right"/>
    </xf>
    <xf numFmtId="0" fontId="46" fillId="0" borderId="0" xfId="0" applyFont="1"/>
    <xf numFmtId="165" fontId="46" fillId="0" borderId="0" xfId="0" applyNumberFormat="1" applyFont="1"/>
    <xf numFmtId="0" fontId="2" fillId="0" borderId="0" xfId="0" applyFont="1" applyAlignment="1">
      <alignment horizontal="left" vertical="center" wrapText="1"/>
    </xf>
    <xf numFmtId="0" fontId="5" fillId="4" borderId="0" xfId="0" applyFont="1" applyFill="1" applyAlignment="1">
      <alignment horizontal="right" vertical="center"/>
    </xf>
    <xf numFmtId="0" fontId="5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17" fillId="0" borderId="13" xfId="0" applyFont="1" applyBorder="1" applyAlignment="1">
      <alignment horizontal="left" vertical="center"/>
    </xf>
    <xf numFmtId="0" fontId="47" fillId="0" borderId="0" xfId="0" applyFont="1"/>
    <xf numFmtId="165" fontId="47" fillId="0" borderId="0" xfId="0" applyNumberFormat="1" applyFont="1"/>
    <xf numFmtId="0" fontId="3" fillId="0" borderId="16" xfId="0" applyFont="1" applyBorder="1" applyAlignment="1">
      <alignment horizontal="center" vertical="center"/>
    </xf>
    <xf numFmtId="0" fontId="5" fillId="8" borderId="16" xfId="0" applyFont="1" applyFill="1" applyBorder="1" applyAlignment="1">
      <alignment horizontal="justify" vertical="center" wrapText="1"/>
    </xf>
    <xf numFmtId="0" fontId="5" fillId="2" borderId="16" xfId="0" applyFont="1" applyFill="1" applyBorder="1" applyAlignment="1">
      <alignment horizontal="right" vertical="center" wrapText="1"/>
    </xf>
    <xf numFmtId="0" fontId="5" fillId="8" borderId="16" xfId="0" applyFont="1" applyFill="1" applyBorder="1" applyAlignment="1">
      <alignment horizontal="right" vertical="center" wrapText="1"/>
    </xf>
    <xf numFmtId="0" fontId="5" fillId="2" borderId="16" xfId="0" applyFont="1" applyFill="1" applyBorder="1" applyAlignment="1">
      <alignment horizontal="justify" vertical="center" wrapText="1"/>
    </xf>
    <xf numFmtId="3" fontId="5" fillId="2" borderId="16" xfId="0" applyNumberFormat="1" applyFont="1" applyFill="1" applyBorder="1" applyAlignment="1">
      <alignment horizontal="right" vertical="center" wrapText="1"/>
    </xf>
    <xf numFmtId="165" fontId="5" fillId="8" borderId="16" xfId="0" applyNumberFormat="1" applyFont="1" applyFill="1" applyBorder="1" applyAlignment="1">
      <alignment horizontal="right" vertical="center" wrapText="1"/>
    </xf>
    <xf numFmtId="165" fontId="5" fillId="2" borderId="16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 wrapText="1"/>
    </xf>
    <xf numFmtId="0" fontId="5" fillId="0" borderId="0" xfId="0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2" fontId="5" fillId="0" borderId="0" xfId="0" applyNumberFormat="1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right" vertical="center" wrapText="1"/>
    </xf>
    <xf numFmtId="0" fontId="49" fillId="0" borderId="0" xfId="0" applyFont="1"/>
    <xf numFmtId="0" fontId="19" fillId="0" borderId="0" xfId="0" applyFont="1" applyAlignment="1">
      <alignment wrapText="1"/>
    </xf>
    <xf numFmtId="0" fontId="51" fillId="0" borderId="0" xfId="0" applyFont="1"/>
    <xf numFmtId="0" fontId="52" fillId="0" borderId="0" xfId="0" applyFont="1"/>
    <xf numFmtId="0" fontId="17" fillId="0" borderId="0" xfId="0" applyFont="1" applyAlignment="1">
      <alignment vertical="top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65" fontId="42" fillId="0" borderId="0" xfId="0" quotePrefix="1" applyNumberFormat="1" applyFont="1"/>
    <xf numFmtId="0" fontId="53" fillId="0" borderId="0" xfId="0" applyFont="1"/>
    <xf numFmtId="0" fontId="17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11" fillId="0" borderId="0" xfId="2"/>
    <xf numFmtId="0" fontId="22" fillId="0" borderId="0" xfId="2" applyFont="1"/>
    <xf numFmtId="0" fontId="47" fillId="0" borderId="0" xfId="0" applyFont="1" applyAlignment="1">
      <alignment wrapText="1"/>
    </xf>
    <xf numFmtId="0" fontId="55" fillId="0" borderId="0" xfId="0" applyFont="1"/>
    <xf numFmtId="0" fontId="47" fillId="41" borderId="0" xfId="0" applyFont="1" applyFill="1"/>
    <xf numFmtId="0" fontId="47" fillId="40" borderId="0" xfId="0" applyFont="1" applyFill="1"/>
    <xf numFmtId="0" fontId="47" fillId="0" borderId="0" xfId="0" quotePrefix="1" applyFont="1"/>
    <xf numFmtId="0" fontId="0" fillId="41" borderId="0" xfId="0" applyFill="1"/>
    <xf numFmtId="0" fontId="42" fillId="41" borderId="0" xfId="0" applyFont="1" applyFill="1"/>
    <xf numFmtId="0" fontId="42" fillId="40" borderId="0" xfId="0" applyFont="1" applyFill="1"/>
    <xf numFmtId="0" fontId="47" fillId="41" borderId="0" xfId="0" quotePrefix="1" applyFont="1" applyFill="1"/>
    <xf numFmtId="0" fontId="47" fillId="40" borderId="0" xfId="0" quotePrefix="1" applyFont="1" applyFill="1"/>
    <xf numFmtId="0" fontId="47" fillId="5" borderId="0" xfId="0" applyFont="1" applyFill="1"/>
    <xf numFmtId="0" fontId="3" fillId="0" borderId="18" xfId="0" applyFont="1" applyBorder="1"/>
    <xf numFmtId="165" fontId="3" fillId="0" borderId="18" xfId="0" applyNumberFormat="1" applyFont="1" applyBorder="1"/>
    <xf numFmtId="0" fontId="39" fillId="0" borderId="0" xfId="0" applyFont="1" applyAlignment="1">
      <alignment vertical="center"/>
    </xf>
    <xf numFmtId="0" fontId="0" fillId="42" borderId="0" xfId="0" applyFill="1"/>
    <xf numFmtId="0" fontId="42" fillId="0" borderId="0" xfId="0" quotePrefix="1" applyFont="1" applyAlignment="1">
      <alignment horizontal="right"/>
    </xf>
    <xf numFmtId="0" fontId="7" fillId="0" borderId="12" xfId="0" applyFont="1" applyBorder="1" applyAlignment="1">
      <alignment horizontal="right" vertical="center" wrapText="1" indent="1"/>
    </xf>
    <xf numFmtId="0" fontId="10" fillId="0" borderId="12" xfId="0" applyFont="1" applyBorder="1" applyAlignment="1">
      <alignment horizontal="right" vertical="center" wrapText="1" indent="1"/>
    </xf>
    <xf numFmtId="0" fontId="3" fillId="0" borderId="0" xfId="0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0" fontId="3" fillId="0" borderId="19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165" fontId="3" fillId="0" borderId="19" xfId="0" applyNumberFormat="1" applyFont="1" applyBorder="1" applyAlignment="1">
      <alignment horizontal="right" vertical="center"/>
    </xf>
    <xf numFmtId="165" fontId="3" fillId="0" borderId="20" xfId="0" applyNumberFormat="1" applyFont="1" applyBorder="1" applyAlignment="1">
      <alignment horizontal="right" vertical="center"/>
    </xf>
    <xf numFmtId="165" fontId="3" fillId="3" borderId="2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17" fillId="0" borderId="0" xfId="0" applyFont="1" applyAlignment="1">
      <alignment vertical="top" wrapText="1"/>
    </xf>
    <xf numFmtId="0" fontId="7" fillId="0" borderId="12" xfId="0" applyFont="1" applyBorder="1" applyAlignment="1">
      <alignment horizontal="right" vertical="center" wrapText="1"/>
    </xf>
    <xf numFmtId="0" fontId="3" fillId="0" borderId="13" xfId="0" applyFont="1" applyBorder="1" applyAlignment="1">
      <alignment vertical="center"/>
    </xf>
    <xf numFmtId="165" fontId="3" fillId="2" borderId="13" xfId="0" applyNumberFormat="1" applyFont="1" applyFill="1" applyBorder="1" applyAlignment="1">
      <alignment horizontal="right" vertical="center"/>
    </xf>
    <xf numFmtId="165" fontId="3" fillId="0" borderId="13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43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17" fillId="0" borderId="1" xfId="0" applyFont="1" applyBorder="1" applyAlignment="1">
      <alignment vertical="top"/>
    </xf>
    <xf numFmtId="0" fontId="17" fillId="0" borderId="16" xfId="0" applyFont="1" applyBorder="1" applyAlignment="1">
      <alignment vertical="center"/>
    </xf>
    <xf numFmtId="165" fontId="3" fillId="0" borderId="0" xfId="1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3" fontId="3" fillId="2" borderId="12" xfId="1" applyNumberFormat="1" applyFont="1" applyFill="1" applyBorder="1" applyAlignment="1">
      <alignment horizontal="right" vertical="center"/>
    </xf>
    <xf numFmtId="3" fontId="3" fillId="4" borderId="12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164" fontId="3" fillId="4" borderId="12" xfId="1" applyNumberFormat="1" applyFont="1" applyFill="1" applyBorder="1" applyAlignment="1">
      <alignment horizontal="right" vertical="center"/>
    </xf>
    <xf numFmtId="164" fontId="3" fillId="3" borderId="12" xfId="1" applyNumberFormat="1" applyFont="1" applyFill="1" applyBorder="1" applyAlignment="1">
      <alignment horizontal="right" vertical="center"/>
    </xf>
    <xf numFmtId="164" fontId="3" fillId="40" borderId="12" xfId="1" applyNumberFormat="1" applyFont="1" applyFill="1" applyBorder="1" applyAlignment="1">
      <alignment horizontal="right" vertical="center"/>
    </xf>
    <xf numFmtId="3" fontId="3" fillId="0" borderId="12" xfId="1" applyNumberFormat="1" applyFont="1" applyBorder="1" applyAlignment="1">
      <alignment horizontal="right" vertical="center"/>
    </xf>
    <xf numFmtId="164" fontId="3" fillId="0" borderId="12" xfId="1" applyNumberFormat="1" applyFont="1" applyBorder="1" applyAlignment="1">
      <alignment horizontal="right" vertical="center"/>
    </xf>
    <xf numFmtId="3" fontId="3" fillId="40" borderId="12" xfId="1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horizontal="right" vertical="center"/>
    </xf>
    <xf numFmtId="0" fontId="5" fillId="4" borderId="12" xfId="0" applyFont="1" applyFill="1" applyBorder="1" applyAlignment="1">
      <alignment horizontal="right" vertical="center"/>
    </xf>
    <xf numFmtId="0" fontId="10" fillId="0" borderId="12" xfId="0" applyFont="1" applyBorder="1" applyAlignment="1">
      <alignment horizontal="left" vertical="center"/>
    </xf>
    <xf numFmtId="0" fontId="10" fillId="3" borderId="1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3" fontId="3" fillId="3" borderId="12" xfId="0" applyNumberFormat="1" applyFont="1" applyFill="1" applyBorder="1" applyAlignment="1">
      <alignment horizontal="right" vertical="center"/>
    </xf>
    <xf numFmtId="3" fontId="5" fillId="4" borderId="12" xfId="0" applyNumberFormat="1" applyFont="1" applyFill="1" applyBorder="1" applyAlignment="1">
      <alignment horizontal="right" vertical="center"/>
    </xf>
    <xf numFmtId="0" fontId="4" fillId="7" borderId="12" xfId="0" applyFont="1" applyFill="1" applyBorder="1" applyAlignment="1">
      <alignment vertical="center"/>
    </xf>
    <xf numFmtId="3" fontId="4" fillId="7" borderId="12" xfId="0" applyNumberFormat="1" applyFont="1" applyFill="1" applyBorder="1" applyAlignment="1">
      <alignment horizontal="right" vertical="center"/>
    </xf>
    <xf numFmtId="164" fontId="3" fillId="3" borderId="12" xfId="0" applyNumberFormat="1" applyFont="1" applyFill="1" applyBorder="1" applyAlignment="1">
      <alignment horizontal="right" vertical="center"/>
    </xf>
    <xf numFmtId="165" fontId="3" fillId="0" borderId="12" xfId="0" applyNumberFormat="1" applyFont="1" applyBorder="1" applyAlignment="1">
      <alignment horizontal="right" vertical="center"/>
    </xf>
    <xf numFmtId="164" fontId="5" fillId="4" borderId="12" xfId="0" applyNumberFormat="1" applyFont="1" applyFill="1" applyBorder="1" applyAlignment="1">
      <alignment horizontal="right" vertical="center"/>
    </xf>
    <xf numFmtId="164" fontId="4" fillId="7" borderId="12" xfId="0" applyNumberFormat="1" applyFont="1" applyFill="1" applyBorder="1" applyAlignment="1">
      <alignment horizontal="right" vertical="center"/>
    </xf>
    <xf numFmtId="165" fontId="3" fillId="3" borderId="12" xfId="0" applyNumberFormat="1" applyFont="1" applyFill="1" applyBorder="1" applyAlignment="1">
      <alignment horizontal="right" vertical="center"/>
    </xf>
    <xf numFmtId="165" fontId="3" fillId="4" borderId="12" xfId="0" applyNumberFormat="1" applyFont="1" applyFill="1" applyBorder="1" applyAlignment="1">
      <alignment horizontal="right" vertical="center"/>
    </xf>
    <xf numFmtId="165" fontId="3" fillId="0" borderId="12" xfId="1" applyNumberFormat="1" applyFont="1" applyBorder="1" applyAlignment="1">
      <alignment horizontal="right" vertical="center"/>
    </xf>
    <xf numFmtId="0" fontId="3" fillId="0" borderId="17" xfId="0" applyFont="1" applyBorder="1" applyAlignment="1">
      <alignment vertical="center" wrapText="1"/>
    </xf>
    <xf numFmtId="164" fontId="3" fillId="0" borderId="12" xfId="0" applyNumberFormat="1" applyFont="1" applyBorder="1" applyAlignment="1">
      <alignment horizontal="right" vertical="center"/>
    </xf>
    <xf numFmtId="164" fontId="3" fillId="2" borderId="12" xfId="1" applyNumberFormat="1" applyFont="1" applyFill="1" applyBorder="1" applyAlignment="1">
      <alignment horizontal="right" vertical="center"/>
    </xf>
    <xf numFmtId="0" fontId="7" fillId="0" borderId="17" xfId="0" applyFont="1" applyBorder="1" applyAlignment="1">
      <alignment vertical="center"/>
    </xf>
    <xf numFmtId="3" fontId="7" fillId="4" borderId="17" xfId="1" applyNumberFormat="1" applyFont="1" applyFill="1" applyBorder="1" applyAlignment="1">
      <alignment horizontal="right" vertical="center"/>
    </xf>
    <xf numFmtId="165" fontId="7" fillId="4" borderId="17" xfId="0" applyNumberFormat="1" applyFont="1" applyFill="1" applyBorder="1" applyAlignment="1">
      <alignment horizontal="right" vertical="center"/>
    </xf>
    <xf numFmtId="0" fontId="8" fillId="0" borderId="12" xfId="0" applyFont="1" applyBorder="1" applyAlignment="1">
      <alignment horizontal="justify" vertical="center"/>
    </xf>
    <xf numFmtId="0" fontId="8" fillId="0" borderId="12" xfId="0" applyFont="1" applyBorder="1" applyAlignment="1">
      <alignment horizontal="right" vertical="center"/>
    </xf>
    <xf numFmtId="0" fontId="9" fillId="4" borderId="12" xfId="0" applyFont="1" applyFill="1" applyBorder="1" applyAlignment="1">
      <alignment horizontal="justify" vertical="center" wrapText="1"/>
    </xf>
    <xf numFmtId="0" fontId="9" fillId="2" borderId="12" xfId="0" applyFont="1" applyFill="1" applyBorder="1" applyAlignment="1">
      <alignment horizontal="justify" vertical="center" wrapText="1"/>
    </xf>
    <xf numFmtId="166" fontId="9" fillId="4" borderId="12" xfId="1" applyNumberFormat="1" applyFont="1" applyFill="1" applyBorder="1" applyAlignment="1">
      <alignment horizontal="right" vertical="center" wrapText="1"/>
    </xf>
    <xf numFmtId="166" fontId="9" fillId="2" borderId="12" xfId="1" applyNumberFormat="1" applyFont="1" applyFill="1" applyBorder="1" applyAlignment="1">
      <alignment horizontal="right" vertical="center" wrapText="1"/>
    </xf>
    <xf numFmtId="164" fontId="9" fillId="4" borderId="12" xfId="1" applyNumberFormat="1" applyFont="1" applyFill="1" applyBorder="1" applyAlignment="1">
      <alignment horizontal="right" vertical="center" wrapText="1"/>
    </xf>
    <xf numFmtId="165" fontId="9" fillId="2" borderId="12" xfId="1" applyNumberFormat="1" applyFont="1" applyFill="1" applyBorder="1" applyAlignment="1">
      <alignment horizontal="right" vertical="center" wrapText="1"/>
    </xf>
    <xf numFmtId="0" fontId="6" fillId="6" borderId="21" xfId="4" applyFont="1" applyFill="1" applyBorder="1" applyAlignment="1">
      <alignment horizontal="center"/>
    </xf>
    <xf numFmtId="0" fontId="6" fillId="0" borderId="22" xfId="4" applyFont="1" applyBorder="1" applyAlignment="1">
      <alignment wrapText="1"/>
    </xf>
    <xf numFmtId="0" fontId="6" fillId="0" borderId="22" xfId="4" applyFont="1" applyBorder="1" applyAlignment="1">
      <alignment horizontal="right" wrapText="1"/>
    </xf>
    <xf numFmtId="0" fontId="5" fillId="0" borderId="12" xfId="0" quotePrefix="1" applyFont="1" applyBorder="1" applyAlignment="1">
      <alignment vertical="center"/>
    </xf>
    <xf numFmtId="3" fontId="5" fillId="2" borderId="12" xfId="0" applyNumberFormat="1" applyFont="1" applyFill="1" applyBorder="1" applyAlignment="1">
      <alignment horizontal="right" vertical="center"/>
    </xf>
    <xf numFmtId="165" fontId="5" fillId="0" borderId="12" xfId="0" applyNumberFormat="1" applyFont="1" applyBorder="1" applyAlignment="1">
      <alignment horizontal="right" vertical="center"/>
    </xf>
    <xf numFmtId="3" fontId="5" fillId="0" borderId="12" xfId="0" applyNumberFormat="1" applyFont="1" applyBorder="1" applyAlignment="1">
      <alignment horizontal="right" vertical="center"/>
    </xf>
    <xf numFmtId="2" fontId="5" fillId="2" borderId="12" xfId="0" applyNumberFormat="1" applyFont="1" applyFill="1" applyBorder="1" applyAlignment="1">
      <alignment horizontal="right" vertical="center"/>
    </xf>
    <xf numFmtId="2" fontId="5" fillId="0" borderId="12" xfId="0" applyNumberFormat="1" applyFont="1" applyBorder="1" applyAlignment="1">
      <alignment horizontal="right" vertical="center"/>
    </xf>
    <xf numFmtId="165" fontId="5" fillId="2" borderId="12" xfId="0" applyNumberFormat="1" applyFont="1" applyFill="1" applyBorder="1" applyAlignment="1">
      <alignment horizontal="right" vertical="center"/>
    </xf>
    <xf numFmtId="165" fontId="5" fillId="8" borderId="12" xfId="0" applyNumberFormat="1" applyFont="1" applyFill="1" applyBorder="1" applyAlignment="1">
      <alignment horizontal="right" vertical="center"/>
    </xf>
    <xf numFmtId="2" fontId="5" fillId="8" borderId="12" xfId="0" applyNumberFormat="1" applyFont="1" applyFill="1" applyBorder="1" applyAlignment="1">
      <alignment horizontal="right" vertical="center"/>
    </xf>
    <xf numFmtId="0" fontId="7" fillId="0" borderId="1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7" fillId="2" borderId="12" xfId="0" applyFont="1" applyFill="1" applyBorder="1" applyAlignment="1">
      <alignment horizontal="center" vertical="center"/>
    </xf>
    <xf numFmtId="0" fontId="10" fillId="4" borderId="0" xfId="0" applyFont="1" applyFill="1" applyAlignment="1">
      <alignment vertical="center" wrapText="1"/>
    </xf>
    <xf numFmtId="0" fontId="10" fillId="4" borderId="0" xfId="0" applyFont="1" applyFill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8" borderId="12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20" fillId="0" borderId="1" xfId="0" applyFont="1" applyBorder="1" applyAlignment="1">
      <alignment horizontal="left" wrapText="1"/>
    </xf>
    <xf numFmtId="0" fontId="10" fillId="2" borderId="12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7" fillId="0" borderId="17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23" fillId="0" borderId="1" xfId="0" applyFont="1" applyBorder="1" applyAlignment="1">
      <alignment horizontal="left" vertical="center"/>
    </xf>
    <xf numFmtId="0" fontId="8" fillId="0" borderId="12" xfId="0" applyFont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7" fillId="0" borderId="16" xfId="0" applyFont="1" applyBorder="1" applyAlignment="1">
      <alignment vertical="center"/>
    </xf>
    <xf numFmtId="0" fontId="10" fillId="2" borderId="14" xfId="0" applyFont="1" applyFill="1" applyBorder="1" applyAlignment="1">
      <alignment horizontal="center" vertical="center"/>
    </xf>
    <xf numFmtId="0" fontId="10" fillId="0" borderId="17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</cellXfs>
  <cellStyles count="47">
    <cellStyle name="20% - Colore 1" xfId="23" builtinId="30" customBuiltin="1"/>
    <cellStyle name="20% - Colore 2" xfId="27" builtinId="34" customBuiltin="1"/>
    <cellStyle name="20% - Colore 3" xfId="31" builtinId="38" customBuiltin="1"/>
    <cellStyle name="20% - Colore 4" xfId="35" builtinId="42" customBuiltin="1"/>
    <cellStyle name="20% - Colore 5" xfId="39" builtinId="46" customBuiltin="1"/>
    <cellStyle name="20% - Colore 6" xfId="43" builtinId="50" customBuiltin="1"/>
    <cellStyle name="40% - Colore 1" xfId="24" builtinId="31" customBuiltin="1"/>
    <cellStyle name="40% - Colore 2" xfId="28" builtinId="35" customBuiltin="1"/>
    <cellStyle name="40% - Colore 3" xfId="32" builtinId="39" customBuiltin="1"/>
    <cellStyle name="40% - Colore 4" xfId="36" builtinId="43" customBuiltin="1"/>
    <cellStyle name="40% - Colore 5" xfId="40" builtinId="47" customBuiltin="1"/>
    <cellStyle name="40% - Colore 6" xfId="44" builtinId="51" customBuiltin="1"/>
    <cellStyle name="60% - Colore 1" xfId="25" builtinId="32" customBuiltin="1"/>
    <cellStyle name="60% - Colore 2" xfId="29" builtinId="36" customBuiltin="1"/>
    <cellStyle name="60% - Colore 3" xfId="33" builtinId="40" customBuiltin="1"/>
    <cellStyle name="60% - Colore 4" xfId="37" builtinId="44" customBuiltin="1"/>
    <cellStyle name="60% - Colore 5" xfId="41" builtinId="48" customBuiltin="1"/>
    <cellStyle name="60% - Colore 6" xfId="45" builtinId="52" customBuiltin="1"/>
    <cellStyle name="Calcolo" xfId="15" builtinId="22" customBuiltin="1"/>
    <cellStyle name="Cella collegata" xfId="16" builtinId="24" customBuiltin="1"/>
    <cellStyle name="Cella da controllare" xfId="17" builtinId="23" customBuiltin="1"/>
    <cellStyle name="Colore 1" xfId="22" builtinId="29" customBuiltin="1"/>
    <cellStyle name="Colore 2" xfId="26" builtinId="33" customBuiltin="1"/>
    <cellStyle name="Colore 3" xfId="30" builtinId="37" customBuiltin="1"/>
    <cellStyle name="Colore 4" xfId="34" builtinId="41" customBuiltin="1"/>
    <cellStyle name="Colore 5" xfId="38" builtinId="45" customBuiltin="1"/>
    <cellStyle name="Colore 6" xfId="42" builtinId="49" customBuiltin="1"/>
    <cellStyle name="Input" xfId="13" builtinId="20" customBuiltin="1"/>
    <cellStyle name="Migliaia" xfId="1" builtinId="3"/>
    <cellStyle name="Neutrale" xfId="12" builtinId="28" customBuiltin="1"/>
    <cellStyle name="Normale" xfId="0" builtinId="0"/>
    <cellStyle name="Normale 2" xfId="2" xr:uid="{00000000-0005-0000-0000-00001F000000}"/>
    <cellStyle name="Normale 2 2 2" xfId="3" xr:uid="{00000000-0005-0000-0000-000020000000}"/>
    <cellStyle name="Normale 3" xfId="46" xr:uid="{00000000-0005-0000-0000-000021000000}"/>
    <cellStyle name="Normale_Foglio2" xfId="4" xr:uid="{00000000-0005-0000-0000-000022000000}"/>
    <cellStyle name="Nota" xfId="19" builtinId="10" customBuiltin="1"/>
    <cellStyle name="Output" xfId="14" builtinId="21" customBuiltin="1"/>
    <cellStyle name="Testo avviso" xfId="18" builtinId="11" customBuiltin="1"/>
    <cellStyle name="Testo descrittivo" xfId="20" builtinId="53" customBuiltin="1"/>
    <cellStyle name="Titolo" xfId="5" builtinId="15" customBuiltin="1"/>
    <cellStyle name="Titolo 1" xfId="6" builtinId="16" customBuiltin="1"/>
    <cellStyle name="Titolo 2" xfId="7" builtinId="17" customBuiltin="1"/>
    <cellStyle name="Titolo 3" xfId="8" builtinId="18" customBuiltin="1"/>
    <cellStyle name="Titolo 4" xfId="9" builtinId="19" customBuiltin="1"/>
    <cellStyle name="Totale" xfId="21" builtinId="25" customBuiltin="1"/>
    <cellStyle name="Valore non valido" xfId="11" builtinId="27" customBuiltin="1"/>
    <cellStyle name="Valore valido" xfId="10" builtinId="26" customBuiltin="1"/>
  </cellStyles>
  <dxfs count="68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  <vertical/>
        <horizontal/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bottom/>
        <vertical/>
        <horizontal/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bottom/>
        <vertical/>
        <horizontal/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bottom/>
        <vertical/>
        <horizontal/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bottom/>
        <vertical/>
        <horizontal/>
      </border>
    </dxf>
    <dxf>
      <font>
        <b/>
        <i val="0"/>
        <color theme="0"/>
      </font>
      <numFmt numFmtId="166" formatCode="_-* #,##0_-;\-* #,##0_-;_-* &quot;-&quot;??_-;_-@_-"/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ill>
        <patternFill>
          <bgColor theme="0"/>
        </patternFill>
      </fill>
      <border>
        <top/>
        <bottom/>
        <vertical/>
        <horizontal/>
      </border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</border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</border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numFmt numFmtId="166" formatCode="_-* #,##0_-;\-* #,##0_-;_-* &quot;-&quot;??_-;_-@_-"/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ill>
        <patternFill>
          <bgColor theme="0"/>
        </patternFill>
      </fill>
      <border>
        <top/>
        <bottom/>
      </border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</border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ill>
        <patternFill>
          <bgColor theme="0"/>
        </patternFill>
      </fill>
      <border>
        <top/>
        <bottom/>
      </border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numFmt numFmtId="166" formatCode="_-* #,##0_-;\-* #,##0_-;_-* &quot;-&quot;??_-;_-@_-"/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</border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</border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  <dxf>
      <numFmt numFmtId="166" formatCode="_-* #,##0_-;\-* #,##0_-;_-* &quot;-&quot;??_-;_-@_-"/>
      <fill>
        <patternFill patternType="solid">
          <bgColor rgb="FFC9321F"/>
        </patternFill>
      </fill>
    </dxf>
    <dxf>
      <numFmt numFmtId="166" formatCode="_-* #,##0_-;\-* #,##0_-;_-* &quot;-&quot;??_-;_-@_-"/>
      <fill>
        <patternFill patternType="solid">
          <bgColor rgb="FFC9321F"/>
        </patternFill>
      </fill>
    </dxf>
    <dxf>
      <font>
        <b/>
        <i val="0"/>
        <color theme="0"/>
      </font>
      <numFmt numFmtId="30" formatCode="@"/>
      <fill>
        <patternFill>
          <bgColor rgb="FFC9321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C9321F"/>
        </patternFill>
      </fill>
    </dxf>
    <dxf>
      <fill>
        <patternFill>
          <bgColor theme="0"/>
        </patternFill>
      </fill>
      <border>
        <top/>
        <bottom/>
      </border>
    </dxf>
    <dxf>
      <fill>
        <patternFill>
          <bgColor theme="0"/>
        </patternFill>
      </fill>
      <border>
        <top/>
        <bottom/>
      </border>
    </dxf>
    <dxf>
      <font>
        <b/>
        <i val="0"/>
        <color theme="0"/>
      </font>
      <fill>
        <patternFill>
          <bgColor rgb="FFC9321F"/>
        </patternFill>
      </fill>
      <border>
        <bottom style="thin">
          <color auto="1"/>
        </bottom>
      </border>
    </dxf>
  </dxfs>
  <tableStyles count="0" defaultTableStyle="TableStyleMedium2" defaultPivotStyle="PivotStyleLight16"/>
  <colors>
    <mruColors>
      <color rgb="FF595959"/>
      <color rgb="FF000000"/>
      <color rgb="FFC9321F"/>
      <color rgb="FFD9D9D9"/>
      <color rgb="FFA6A6A6"/>
      <color rgb="FF5A5A5A"/>
      <color rgb="FFC00000"/>
      <color rgb="FFD99694"/>
      <color rgb="FF7F7F7F"/>
      <color rgb="FFED160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 b="1">
                <a:latin typeface="Arial Narrow" panose="020B0606020202030204" pitchFamily="34" charset="0"/>
              </a:rPr>
              <a:t>Maschi                                                                  Femmine</a:t>
            </a:r>
          </a:p>
        </c:rich>
      </c:tx>
      <c:layout>
        <c:manualLayout>
          <c:xMode val="edge"/>
          <c:yMode val="edge"/>
          <c:x val="0.19145384945073032"/>
          <c:y val="5.170947130347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3620065359477126"/>
          <c:y val="6.6839393939393935E-2"/>
          <c:w val="0.8271728758169935"/>
          <c:h val="0.74500858585858576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Fig_1!$A$22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D3D3D3"/>
            </a:solidFill>
            <a:ln>
              <a:solidFill>
                <a:srgbClr val="A6A6A6"/>
              </a:solidFill>
            </a:ln>
            <a:effectLst/>
          </c:spPr>
          <c:invertIfNegative val="0"/>
          <c:cat>
            <c:strRef>
              <c:f>Fig_1!$D$21:$X$21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 </c:v>
                </c:pt>
                <c:pt idx="4">
                  <c:v>20-24 </c:v>
                </c:pt>
                <c:pt idx="5">
                  <c:v>25-29 </c:v>
                </c:pt>
                <c:pt idx="6">
                  <c:v>30-34 </c:v>
                </c:pt>
                <c:pt idx="7">
                  <c:v>35-39 </c:v>
                </c:pt>
                <c:pt idx="8">
                  <c:v>40-44 </c:v>
                </c:pt>
                <c:pt idx="9">
                  <c:v>45-49 </c:v>
                </c:pt>
                <c:pt idx="10">
                  <c:v>50-54 </c:v>
                </c:pt>
                <c:pt idx="11">
                  <c:v>55-59 </c:v>
                </c:pt>
                <c:pt idx="12">
                  <c:v>60-64 </c:v>
                </c:pt>
                <c:pt idx="13">
                  <c:v>65-69 </c:v>
                </c:pt>
                <c:pt idx="14">
                  <c:v>70-74 </c:v>
                </c:pt>
                <c:pt idx="15">
                  <c:v>75-79 </c:v>
                </c:pt>
                <c:pt idx="16">
                  <c:v>80-84 </c:v>
                </c:pt>
                <c:pt idx="17">
                  <c:v>85-89 </c:v>
                </c:pt>
                <c:pt idx="18">
                  <c:v>90-94 </c:v>
                </c:pt>
                <c:pt idx="19">
                  <c:v>95-99 </c:v>
                </c:pt>
                <c:pt idx="20">
                  <c:v>100  e più</c:v>
                </c:pt>
              </c:strCache>
            </c:strRef>
          </c:cat>
          <c:val>
            <c:numRef>
              <c:f>Fig_1!$D$22:$X$22</c:f>
              <c:numCache>
                <c:formatCode>General</c:formatCode>
                <c:ptCount val="21"/>
                <c:pt idx="0">
                  <c:v>-1.7298253797910501</c:v>
                </c:pt>
                <c:pt idx="1">
                  <c:v>-2.04376179859399</c:v>
                </c:pt>
                <c:pt idx="2">
                  <c:v>-2.3533126590592</c:v>
                </c:pt>
                <c:pt idx="3">
                  <c:v>-2.5809426470083299</c:v>
                </c:pt>
                <c:pt idx="4">
                  <c:v>-2.6592312253653798</c:v>
                </c:pt>
                <c:pt idx="5">
                  <c:v>-2.7120784757407499</c:v>
                </c:pt>
                <c:pt idx="6">
                  <c:v>-2.7883345980480501</c:v>
                </c:pt>
                <c:pt idx="7">
                  <c:v>-2.8706846954227201</c:v>
                </c:pt>
                <c:pt idx="8">
                  <c:v>-3.0783955961597398</c:v>
                </c:pt>
                <c:pt idx="9">
                  <c:v>-3.5535678731063398</c:v>
                </c:pt>
                <c:pt idx="10">
                  <c:v>-3.9808009926257499</c:v>
                </c:pt>
                <c:pt idx="11">
                  <c:v>-4.0256711074869997</c:v>
                </c:pt>
                <c:pt idx="12">
                  <c:v>-3.6607146129043202</c:v>
                </c:pt>
                <c:pt idx="13">
                  <c:v>-3.03770745472305</c:v>
                </c:pt>
                <c:pt idx="14">
                  <c:v>-2.5908674115250498</c:v>
                </c:pt>
                <c:pt idx="15">
                  <c:v>-2.3043148600835499</c:v>
                </c:pt>
                <c:pt idx="16">
                  <c:v>-1.5649877652253401</c:v>
                </c:pt>
                <c:pt idx="17">
                  <c:v>-1.00866484535079</c:v>
                </c:pt>
                <c:pt idx="18">
                  <c:v>-0.36399455586797502</c:v>
                </c:pt>
                <c:pt idx="19">
                  <c:v>-6.7445985190147606E-2</c:v>
                </c:pt>
                <c:pt idx="20">
                  <c:v>-6.7454467894862797E-3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2E-486D-9879-3BB973ED88E8}"/>
            </c:ext>
          </c:extLst>
        </c:ser>
        <c:ser>
          <c:idx val="0"/>
          <c:order val="1"/>
          <c:tx>
            <c:strRef>
              <c:f>Fig_1!$A$24</c:f>
              <c:strCache>
                <c:ptCount val="1"/>
                <c:pt idx="0">
                  <c:v>Liguria</c:v>
                </c:pt>
              </c:strCache>
            </c:strRef>
          </c:tx>
          <c:spPr>
            <a:noFill/>
            <a:ln w="9525">
              <a:solidFill>
                <a:srgbClr val="C9321F"/>
              </a:solidFill>
            </a:ln>
            <a:effectLst/>
          </c:spPr>
          <c:invertIfNegative val="0"/>
          <c:cat>
            <c:strRef>
              <c:f>Fig_1!$D$21:$X$21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 </c:v>
                </c:pt>
                <c:pt idx="4">
                  <c:v>20-24 </c:v>
                </c:pt>
                <c:pt idx="5">
                  <c:v>25-29 </c:v>
                </c:pt>
                <c:pt idx="6">
                  <c:v>30-34 </c:v>
                </c:pt>
                <c:pt idx="7">
                  <c:v>35-39 </c:v>
                </c:pt>
                <c:pt idx="8">
                  <c:v>40-44 </c:v>
                </c:pt>
                <c:pt idx="9">
                  <c:v>45-49 </c:v>
                </c:pt>
                <c:pt idx="10">
                  <c:v>50-54 </c:v>
                </c:pt>
                <c:pt idx="11">
                  <c:v>55-59 </c:v>
                </c:pt>
                <c:pt idx="12">
                  <c:v>60-64 </c:v>
                </c:pt>
                <c:pt idx="13">
                  <c:v>65-69 </c:v>
                </c:pt>
                <c:pt idx="14">
                  <c:v>70-74 </c:v>
                </c:pt>
                <c:pt idx="15">
                  <c:v>75-79 </c:v>
                </c:pt>
                <c:pt idx="16">
                  <c:v>80-84 </c:v>
                </c:pt>
                <c:pt idx="17">
                  <c:v>85-89 </c:v>
                </c:pt>
                <c:pt idx="18">
                  <c:v>90-94 </c:v>
                </c:pt>
                <c:pt idx="19">
                  <c:v>95-99 </c:v>
                </c:pt>
                <c:pt idx="20">
                  <c:v>100  e più</c:v>
                </c:pt>
              </c:strCache>
            </c:strRef>
          </c:cat>
          <c:val>
            <c:numRef>
              <c:f>Fig_1!$D$24:$X$24</c:f>
              <c:numCache>
                <c:formatCode>General</c:formatCode>
                <c:ptCount val="21"/>
                <c:pt idx="0">
                  <c:v>-1.4995268659987799</c:v>
                </c:pt>
                <c:pt idx="1">
                  <c:v>-1.75758189787325</c:v>
                </c:pt>
                <c:pt idx="2">
                  <c:v>-2.0621225936881502</c:v>
                </c:pt>
                <c:pt idx="3">
                  <c:v>-2.3159396163144801</c:v>
                </c:pt>
                <c:pt idx="4">
                  <c:v>-2.4318889005875599</c:v>
                </c:pt>
                <c:pt idx="5">
                  <c:v>-2.5881654916123802</c:v>
                </c:pt>
                <c:pt idx="6">
                  <c:v>-2.58392748236425</c:v>
                </c:pt>
                <c:pt idx="7">
                  <c:v>-2.5990253903107199</c:v>
                </c:pt>
                <c:pt idx="8">
                  <c:v>-2.6973604486462501</c:v>
                </c:pt>
                <c:pt idx="9">
                  <c:v>-3.1656604705647098</c:v>
                </c:pt>
                <c:pt idx="10">
                  <c:v>-3.9646576516263701</c:v>
                </c:pt>
                <c:pt idx="11">
                  <c:v>-4.2133758193760498</c:v>
                </c:pt>
                <c:pt idx="12">
                  <c:v>-3.9388322827705702</c:v>
                </c:pt>
                <c:pt idx="13">
                  <c:v>-3.2914101512240901</c:v>
                </c:pt>
                <c:pt idx="14">
                  <c:v>-2.81450167302037</c:v>
                </c:pt>
                <c:pt idx="15">
                  <c:v>-2.6408757316360099</c:v>
                </c:pt>
                <c:pt idx="16">
                  <c:v>-1.95954952610448</c:v>
                </c:pt>
                <c:pt idx="17">
                  <c:v>-1.31100167335146</c:v>
                </c:pt>
                <c:pt idx="18">
                  <c:v>-0.49405917187974902</c:v>
                </c:pt>
                <c:pt idx="19">
                  <c:v>-9.7739088285016706E-2</c:v>
                </c:pt>
                <c:pt idx="20">
                  <c:v>-8.0124862347473094E-3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2E-486D-9879-3BB973ED88E8}"/>
            </c:ext>
          </c:extLst>
        </c:ser>
        <c:ser>
          <c:idx val="3"/>
          <c:order val="2"/>
          <c:tx>
            <c:strRef>
              <c:f>Fig_1!$A$23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D3D3D3"/>
            </a:solidFill>
            <a:ln>
              <a:solidFill>
                <a:srgbClr val="A6A6A6"/>
              </a:solidFill>
            </a:ln>
            <a:effectLst/>
          </c:spPr>
          <c:invertIfNegative val="0"/>
          <c:cat>
            <c:strRef>
              <c:f>Fig_1!$D$21:$X$21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 </c:v>
                </c:pt>
                <c:pt idx="4">
                  <c:v>20-24 </c:v>
                </c:pt>
                <c:pt idx="5">
                  <c:v>25-29 </c:v>
                </c:pt>
                <c:pt idx="6">
                  <c:v>30-34 </c:v>
                </c:pt>
                <c:pt idx="7">
                  <c:v>35-39 </c:v>
                </c:pt>
                <c:pt idx="8">
                  <c:v>40-44 </c:v>
                </c:pt>
                <c:pt idx="9">
                  <c:v>45-49 </c:v>
                </c:pt>
                <c:pt idx="10">
                  <c:v>50-54 </c:v>
                </c:pt>
                <c:pt idx="11">
                  <c:v>55-59 </c:v>
                </c:pt>
                <c:pt idx="12">
                  <c:v>60-64 </c:v>
                </c:pt>
                <c:pt idx="13">
                  <c:v>65-69 </c:v>
                </c:pt>
                <c:pt idx="14">
                  <c:v>70-74 </c:v>
                </c:pt>
                <c:pt idx="15">
                  <c:v>75-79 </c:v>
                </c:pt>
                <c:pt idx="16">
                  <c:v>80-84 </c:v>
                </c:pt>
                <c:pt idx="17">
                  <c:v>85-89 </c:v>
                </c:pt>
                <c:pt idx="18">
                  <c:v>90-94 </c:v>
                </c:pt>
                <c:pt idx="19">
                  <c:v>95-99 </c:v>
                </c:pt>
                <c:pt idx="20">
                  <c:v>100  e più</c:v>
                </c:pt>
              </c:strCache>
            </c:strRef>
          </c:cat>
          <c:val>
            <c:numRef>
              <c:f>Fig_1!$D$23:$X$23</c:f>
              <c:numCache>
                <c:formatCode>General</c:formatCode>
                <c:ptCount val="21"/>
                <c:pt idx="0">
                  <c:v>1.6342473526835799</c:v>
                </c:pt>
                <c:pt idx="1">
                  <c:v>1.9317714344036501</c:v>
                </c:pt>
                <c:pt idx="2">
                  <c:v>2.2168819260435702</c:v>
                </c:pt>
                <c:pt idx="3">
                  <c:v>2.3859829479991199</c:v>
                </c:pt>
                <c:pt idx="4">
                  <c:v>2.4032978448636801</c:v>
                </c:pt>
                <c:pt idx="5">
                  <c:v>2.4390711071884099</c:v>
                </c:pt>
                <c:pt idx="6">
                  <c:v>2.6351148958602102</c:v>
                </c:pt>
                <c:pt idx="7">
                  <c:v>2.8006888091951998</c:v>
                </c:pt>
                <c:pt idx="8">
                  <c:v>3.0571650827986598</c:v>
                </c:pt>
                <c:pt idx="9">
                  <c:v>3.5903285222599099</c:v>
                </c:pt>
                <c:pt idx="10">
                  <c:v>4.0712130525616903</c:v>
                </c:pt>
                <c:pt idx="11">
                  <c:v>4.1744017623395901</c:v>
                </c:pt>
                <c:pt idx="12">
                  <c:v>3.8871722910618201</c:v>
                </c:pt>
                <c:pt idx="13">
                  <c:v>3.3215082167549599</c:v>
                </c:pt>
                <c:pt idx="14">
                  <c:v>2.9386141947816302</c:v>
                </c:pt>
                <c:pt idx="15">
                  <c:v>2.7678488661609699</c:v>
                </c:pt>
                <c:pt idx="16">
                  <c:v>2.1204810765787401</c:v>
                </c:pt>
                <c:pt idx="17">
                  <c:v>1.60898246495998</c:v>
                </c:pt>
                <c:pt idx="18">
                  <c:v>0.78154042660268497</c:v>
                </c:pt>
                <c:pt idx="19">
                  <c:v>0.219953140181921</c:v>
                </c:pt>
                <c:pt idx="20">
                  <c:v>3.1684598652023603E-2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2E-486D-9879-3BB973ED88E8}"/>
            </c:ext>
          </c:extLst>
        </c:ser>
        <c:ser>
          <c:idx val="1"/>
          <c:order val="3"/>
          <c:tx>
            <c:strRef>
              <c:f>Fig_1!$A$25</c:f>
              <c:strCache>
                <c:ptCount val="1"/>
                <c:pt idx="0">
                  <c:v>Liguria</c:v>
                </c:pt>
              </c:strCache>
            </c:strRef>
          </c:tx>
          <c:spPr>
            <a:noFill/>
            <a:ln w="9525">
              <a:solidFill>
                <a:srgbClr val="C9321F"/>
              </a:solidFill>
            </a:ln>
            <a:effectLst/>
          </c:spPr>
          <c:invertIfNegative val="0"/>
          <c:cat>
            <c:strRef>
              <c:f>Fig_1!$D$21:$X$21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 </c:v>
                </c:pt>
                <c:pt idx="4">
                  <c:v>20-24 </c:v>
                </c:pt>
                <c:pt idx="5">
                  <c:v>25-29 </c:v>
                </c:pt>
                <c:pt idx="6">
                  <c:v>30-34 </c:v>
                </c:pt>
                <c:pt idx="7">
                  <c:v>35-39 </c:v>
                </c:pt>
                <c:pt idx="8">
                  <c:v>40-44 </c:v>
                </c:pt>
                <c:pt idx="9">
                  <c:v>45-49 </c:v>
                </c:pt>
                <c:pt idx="10">
                  <c:v>50-54 </c:v>
                </c:pt>
                <c:pt idx="11">
                  <c:v>55-59 </c:v>
                </c:pt>
                <c:pt idx="12">
                  <c:v>60-64 </c:v>
                </c:pt>
                <c:pt idx="13">
                  <c:v>65-69 </c:v>
                </c:pt>
                <c:pt idx="14">
                  <c:v>70-74 </c:v>
                </c:pt>
                <c:pt idx="15">
                  <c:v>75-79 </c:v>
                </c:pt>
                <c:pt idx="16">
                  <c:v>80-84 </c:v>
                </c:pt>
                <c:pt idx="17">
                  <c:v>85-89 </c:v>
                </c:pt>
                <c:pt idx="18">
                  <c:v>90-94 </c:v>
                </c:pt>
                <c:pt idx="19">
                  <c:v>95-99 </c:v>
                </c:pt>
                <c:pt idx="20">
                  <c:v>100  e più</c:v>
                </c:pt>
              </c:strCache>
            </c:strRef>
          </c:cat>
          <c:val>
            <c:numRef>
              <c:f>Fig_1!$D$25:$X$25</c:f>
              <c:numCache>
                <c:formatCode>General</c:formatCode>
                <c:ptCount val="21"/>
                <c:pt idx="0">
                  <c:v>1.4098664828430201</c:v>
                </c:pt>
                <c:pt idx="1">
                  <c:v>1.64315564817372</c:v>
                </c:pt>
                <c:pt idx="2">
                  <c:v>1.9363729130287699</c:v>
                </c:pt>
                <c:pt idx="3">
                  <c:v>2.13648641221394</c:v>
                </c:pt>
                <c:pt idx="4">
                  <c:v>2.1770785945436999</c:v>
                </c:pt>
                <c:pt idx="5">
                  <c:v>2.22482241747967</c:v>
                </c:pt>
                <c:pt idx="6">
                  <c:v>2.3929521906203601</c:v>
                </c:pt>
                <c:pt idx="7">
                  <c:v>2.4849302350836999</c:v>
                </c:pt>
                <c:pt idx="8">
                  <c:v>2.6185599641888202</c:v>
                </c:pt>
                <c:pt idx="9">
                  <c:v>3.2655847823682902</c:v>
                </c:pt>
                <c:pt idx="10">
                  <c:v>4.07193226071968</c:v>
                </c:pt>
                <c:pt idx="11">
                  <c:v>4.4146150397677602</c:v>
                </c:pt>
                <c:pt idx="12">
                  <c:v>4.2006617916316502</c:v>
                </c:pt>
                <c:pt idx="13">
                  <c:v>3.5938980613094298</c:v>
                </c:pt>
                <c:pt idx="14">
                  <c:v>3.2312171761217301</c:v>
                </c:pt>
                <c:pt idx="15">
                  <c:v>3.3022038310279198</c:v>
                </c:pt>
                <c:pt idx="16">
                  <c:v>2.7569574536980901</c:v>
                </c:pt>
                <c:pt idx="17">
                  <c:v>2.19177918912315</c:v>
                </c:pt>
                <c:pt idx="18">
                  <c:v>1.12982677799387</c:v>
                </c:pt>
                <c:pt idx="19">
                  <c:v>0.335729795125362</c:v>
                </c:pt>
                <c:pt idx="20">
                  <c:v>4.6154569467924601E-2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2E-486D-9879-3BB973ED8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932938096"/>
        <c:axId val="932937768"/>
      </c:barChart>
      <c:catAx>
        <c:axId val="932938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5A5A5A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32937768"/>
        <c:crosses val="autoZero"/>
        <c:auto val="1"/>
        <c:lblAlgn val="ctr"/>
        <c:lblOffset val="100"/>
        <c:tickLblSkip val="1"/>
        <c:noMultiLvlLbl val="0"/>
      </c:catAx>
      <c:valAx>
        <c:axId val="932937768"/>
        <c:scaling>
          <c:orientation val="minMax"/>
          <c:max val="5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;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32938096"/>
        <c:crosses val="autoZero"/>
        <c:crossBetween val="between"/>
        <c:majorUnit val="2"/>
        <c:minorUnit val="1"/>
      </c:val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34666176470588234"/>
          <c:y val="0.89913434343434351"/>
          <c:w val="0.29007483660130717"/>
          <c:h val="9.60156565656565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90"/>
      <c:rotY val="0"/>
      <c:depthPercent val="100"/>
      <c:rAngAx val="0"/>
      <c:perspective val="8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2646916649402662E-2"/>
          <c:y val="0"/>
          <c:w val="0.83740272979324837"/>
          <c:h val="1"/>
        </c:manualLayout>
      </c:layout>
      <c:pie3DChart>
        <c:varyColors val="1"/>
        <c:ser>
          <c:idx val="0"/>
          <c:order val="0"/>
          <c:spPr>
            <a:ln w="12700">
              <a:solidFill>
                <a:schemeClr val="bg2">
                  <a:lumMod val="75000"/>
                </a:schemeClr>
              </a:solidFill>
            </a:ln>
          </c:spPr>
          <c:dPt>
            <c:idx val="0"/>
            <c:bubble3D val="0"/>
            <c:spPr>
              <a:solidFill>
                <a:srgbClr val="C00000"/>
              </a:solidFill>
              <a:ln w="12700">
                <a:solidFill>
                  <a:schemeClr val="bg2">
                    <a:lumMod val="75000"/>
                  </a:schemeClr>
                </a:solidFill>
              </a:ln>
              <a:effectLst/>
              <a:sp3d contourW="12700">
                <a:contourClr>
                  <a:schemeClr val="bg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0-D359-4E37-A53B-7121C144A17A}"/>
              </c:ext>
            </c:extLst>
          </c:dPt>
          <c:dPt>
            <c:idx val="1"/>
            <c:bubble3D val="0"/>
            <c:spPr>
              <a:solidFill>
                <a:srgbClr val="D9D9D9"/>
              </a:solidFill>
              <a:ln w="12700">
                <a:solidFill>
                  <a:schemeClr val="bg2">
                    <a:lumMod val="75000"/>
                  </a:schemeClr>
                </a:solidFill>
              </a:ln>
              <a:effectLst/>
              <a:sp3d contourW="12700">
                <a:contourClr>
                  <a:schemeClr val="bg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359-4E37-A53B-7121C144A17A}"/>
              </c:ext>
            </c:extLst>
          </c:dPt>
          <c:dPt>
            <c:idx val="2"/>
            <c:bubble3D val="0"/>
            <c:spPr>
              <a:solidFill>
                <a:srgbClr val="A6A6A6"/>
              </a:solidFill>
              <a:ln w="12700">
                <a:solidFill>
                  <a:schemeClr val="bg2">
                    <a:lumMod val="75000"/>
                  </a:schemeClr>
                </a:solidFill>
              </a:ln>
              <a:effectLst/>
              <a:sp3d contourW="12700">
                <a:contourClr>
                  <a:schemeClr val="bg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359-4E37-A53B-7121C144A17A}"/>
              </c:ext>
            </c:extLst>
          </c:dPt>
          <c:dPt>
            <c:idx val="3"/>
            <c:bubble3D val="0"/>
            <c:spPr>
              <a:solidFill>
                <a:srgbClr val="D99694"/>
              </a:solidFill>
              <a:ln w="12700">
                <a:solidFill>
                  <a:schemeClr val="bg2">
                    <a:lumMod val="75000"/>
                  </a:schemeClr>
                </a:solidFill>
              </a:ln>
              <a:effectLst/>
              <a:sp3d contourW="12700">
                <a:contourClr>
                  <a:schemeClr val="bg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359-4E37-A53B-7121C144A17A}"/>
              </c:ext>
            </c:extLst>
          </c:dPt>
          <c:dPt>
            <c:idx val="4"/>
            <c:bubble3D val="0"/>
            <c:spPr>
              <a:solidFill>
                <a:srgbClr val="A6A6A6"/>
              </a:solidFill>
              <a:ln w="12700">
                <a:solidFill>
                  <a:schemeClr val="bg2">
                    <a:lumMod val="75000"/>
                  </a:schemeClr>
                </a:solidFill>
              </a:ln>
              <a:effectLst/>
              <a:sp3d contourW="12700">
                <a:contourClr>
                  <a:schemeClr val="bg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D359-4E37-A53B-7121C144A17A}"/>
              </c:ext>
            </c:extLst>
          </c:dPt>
          <c:dPt>
            <c:idx val="5"/>
            <c:bubble3D val="0"/>
            <c:spPr>
              <a:solidFill>
                <a:srgbClr val="D99694"/>
              </a:solidFill>
              <a:ln w="12700">
                <a:solidFill>
                  <a:schemeClr val="bg2">
                    <a:lumMod val="75000"/>
                  </a:schemeClr>
                </a:solidFill>
              </a:ln>
              <a:effectLst/>
              <a:sp3d contourW="12700">
                <a:contourClr>
                  <a:schemeClr val="bg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359-4E37-A53B-7121C144A17A}"/>
              </c:ext>
            </c:extLst>
          </c:dPt>
          <c:dLbls>
            <c:dLbl>
              <c:idx val="1"/>
              <c:layout>
                <c:manualLayout>
                  <c:x val="3.541134359965932E-2"/>
                  <c:y val="1.981096710360551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50" b="0" i="0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630792072370693"/>
                      <c:h val="0.13985976168089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359-4E37-A53B-7121C144A17A}"/>
                </c:ext>
              </c:extLst>
            </c:dLbl>
            <c:dLbl>
              <c:idx val="2"/>
              <c:layout>
                <c:manualLayout>
                  <c:x val="0.15914716312056737"/>
                  <c:y val="-4.11161347517730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605045692056255"/>
                      <c:h val="0.13985976168089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D359-4E37-A53B-7121C144A17A}"/>
                </c:ext>
              </c:extLst>
            </c:dLbl>
            <c:dLbl>
              <c:idx val="4"/>
              <c:layout>
                <c:manualLayout>
                  <c:x val="-0.38814479905437355"/>
                  <c:y val="1.68882978723404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359-4E37-A53B-7121C144A17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5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Fig_2a!$B$2:$G$2</c:f>
              <c:strCache>
                <c:ptCount val="6"/>
                <c:pt idx="0">
                  <c:v>Europa</c:v>
                </c:pt>
                <c:pt idx="1">
                  <c:v>America</c:v>
                </c:pt>
                <c:pt idx="2">
                  <c:v>Africa</c:v>
                </c:pt>
                <c:pt idx="3">
                  <c:v>Asia</c:v>
                </c:pt>
                <c:pt idx="4">
                  <c:v>Oceania</c:v>
                </c:pt>
                <c:pt idx="5">
                  <c:v>Apolidi</c:v>
                </c:pt>
              </c:strCache>
            </c:strRef>
          </c:cat>
          <c:val>
            <c:numRef>
              <c:f>Fig_2a!$B$3:$G$3</c:f>
              <c:numCache>
                <c:formatCode>0.0</c:formatCode>
                <c:ptCount val="6"/>
                <c:pt idx="0">
                  <c:v>41.181084509372567</c:v>
                </c:pt>
                <c:pt idx="1">
                  <c:v>18.719398979097857</c:v>
                </c:pt>
                <c:pt idx="2">
                  <c:v>23.35206417099192</c:v>
                </c:pt>
                <c:pt idx="3">
                  <c:v>16.689850418839505</c:v>
                </c:pt>
                <c:pt idx="4">
                  <c:v>5.0248484885623418E-2</c:v>
                </c:pt>
                <c:pt idx="5">
                  <c:v>7.3534368125302554E-3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7E-4249-9575-E75AB94261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="1">
          <a:solidFill>
            <a:schemeClr val="tx1">
              <a:lumMod val="75000"/>
              <a:lumOff val="25000"/>
            </a:schemeClr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09571636414469E-2"/>
          <c:y val="0.14863918647748908"/>
          <c:w val="0.93403398692810458"/>
          <c:h val="0.69163611111111112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Fig_2b!$A$14</c:f>
              <c:strCache>
                <c:ptCount val="1"/>
                <c:pt idx="0">
                  <c:v>Liguria</c:v>
                </c:pt>
              </c:strCache>
            </c:strRef>
          </c:tx>
          <c:spPr>
            <a:solidFill>
              <a:srgbClr val="D3D3D3"/>
            </a:solidFill>
            <a:ln>
              <a:noFill/>
            </a:ln>
            <a:effectLst/>
          </c:spPr>
          <c:invertIfNegative val="0"/>
          <c:cat>
            <c:strRef>
              <c:f>Fig_2b!$B$16:$B$26</c:f>
              <c:strCache>
                <c:ptCount val="10"/>
                <c:pt idx="0">
                  <c:v>Albania</c:v>
                </c:pt>
                <c:pt idx="1">
                  <c:v>Romania</c:v>
                </c:pt>
                <c:pt idx="2">
                  <c:v>Marocco</c:v>
                </c:pt>
                <c:pt idx="3">
                  <c:v>Ecuador</c:v>
                </c:pt>
                <c:pt idx="4">
                  <c:v>Bangladesh</c:v>
                </c:pt>
                <c:pt idx="5">
                  <c:v>Ucraina</c:v>
                </c:pt>
                <c:pt idx="6">
                  <c:v>Perù</c:v>
                </c:pt>
                <c:pt idx="7">
                  <c:v>Cina</c:v>
                </c:pt>
                <c:pt idx="8">
                  <c:v>Tunisia</c:v>
                </c:pt>
                <c:pt idx="9">
                  <c:v>Egitto</c:v>
                </c:pt>
              </c:strCache>
            </c:strRef>
          </c:cat>
          <c:val>
            <c:numRef>
              <c:f>Fig_2b!$E$16:$E$25</c:f>
              <c:numCache>
                <c:formatCode>General</c:formatCode>
                <c:ptCount val="10"/>
                <c:pt idx="0">
                  <c:v>13.0811513030903</c:v>
                </c:pt>
                <c:pt idx="1">
                  <c:v>12.1153999350446</c:v>
                </c:pt>
                <c:pt idx="2">
                  <c:v>9.52147509942459</c:v>
                </c:pt>
                <c:pt idx="3">
                  <c:v>8.3479891414249696</c:v>
                </c:pt>
                <c:pt idx="4">
                  <c:v>6.5911305296312896</c:v>
                </c:pt>
                <c:pt idx="5">
                  <c:v>4.8410125682490897</c:v>
                </c:pt>
                <c:pt idx="6">
                  <c:v>3.75638063840087</c:v>
                </c:pt>
                <c:pt idx="7">
                  <c:v>3.5376158932281001</c:v>
                </c:pt>
                <c:pt idx="8">
                  <c:v>2.9009308225431898</c:v>
                </c:pt>
                <c:pt idx="9">
                  <c:v>2.4940406522498502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E-4691-BEBC-F52CFE902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0056096"/>
        <c:axId val="350057776"/>
      </c:barChart>
      <c:lineChart>
        <c:grouping val="standard"/>
        <c:varyColors val="0"/>
        <c:ser>
          <c:idx val="1"/>
          <c:order val="0"/>
          <c:tx>
            <c:strRef>
              <c:f>Fig_2b!$F$14</c:f>
              <c:strCache>
                <c:ptCount val="1"/>
                <c:pt idx="0">
                  <c:v>Italia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C00000"/>
              </a:solidFill>
              <a:ln w="12700">
                <a:noFill/>
                <a:round/>
              </a:ln>
              <a:effectLst/>
            </c:spPr>
          </c:marker>
          <c:cat>
            <c:strRef>
              <c:f>Fig_2b!$B$16:$B$25</c:f>
              <c:strCache>
                <c:ptCount val="10"/>
                <c:pt idx="0">
                  <c:v>Albania</c:v>
                </c:pt>
                <c:pt idx="1">
                  <c:v>Romania</c:v>
                </c:pt>
                <c:pt idx="2">
                  <c:v>Marocco</c:v>
                </c:pt>
                <c:pt idx="3">
                  <c:v>Ecuador</c:v>
                </c:pt>
                <c:pt idx="4">
                  <c:v>Bangladesh</c:v>
                </c:pt>
                <c:pt idx="5">
                  <c:v>Ucraina</c:v>
                </c:pt>
                <c:pt idx="6">
                  <c:v>Perù</c:v>
                </c:pt>
                <c:pt idx="7">
                  <c:v>Cina</c:v>
                </c:pt>
                <c:pt idx="8">
                  <c:v>Tunisia</c:v>
                </c:pt>
                <c:pt idx="9">
                  <c:v>Egitto</c:v>
                </c:pt>
              </c:strCache>
            </c:strRef>
          </c:cat>
          <c:val>
            <c:numRef>
              <c:f>Fig_2b!$J$16:$J$25</c:f>
              <c:numCache>
                <c:formatCode>General</c:formatCode>
                <c:ptCount val="10"/>
                <c:pt idx="0">
                  <c:v>7.71928178370365</c:v>
                </c:pt>
                <c:pt idx="1">
                  <c:v>19.6051534363224</c:v>
                </c:pt>
                <c:pt idx="2">
                  <c:v>7.6789746001443602</c:v>
                </c:pt>
                <c:pt idx="3">
                  <c:v>1.07945057864546</c:v>
                </c:pt>
                <c:pt idx="4">
                  <c:v>3.9771367973680598</c:v>
                </c:pt>
                <c:pt idx="5">
                  <c:v>5.3467432447301402</c:v>
                </c:pt>
                <c:pt idx="6">
                  <c:v>2.1627922433712401</c:v>
                </c:pt>
                <c:pt idx="7">
                  <c:v>5.7947394377957799</c:v>
                </c:pt>
                <c:pt idx="8">
                  <c:v>2.3053847232237001</c:v>
                </c:pt>
                <c:pt idx="9">
                  <c:v>3.24209388092271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FE-4691-BEBC-F52CFE902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056096"/>
        <c:axId val="350057776"/>
      </c:lineChart>
      <c:catAx>
        <c:axId val="350056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A6A6A6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350057776"/>
        <c:crosses val="autoZero"/>
        <c:auto val="1"/>
        <c:lblAlgn val="ctr"/>
        <c:lblOffset val="100"/>
        <c:noMultiLvlLbl val="0"/>
      </c:catAx>
      <c:valAx>
        <c:axId val="35005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2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350056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484114090135411"/>
          <c:y val="3.4783151629477739E-2"/>
          <c:w val="0.33909534496462113"/>
          <c:h val="8.8014351851851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744415592835389"/>
          <c:y val="0.10521728964913868"/>
          <c:w val="0.77506310235380593"/>
          <c:h val="0.7967138805925121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Fig_3!$K$3</c:f>
              <c:strCache>
                <c:ptCount val="1"/>
                <c:pt idx="0">
                  <c:v>Nuclei di coppie senza figli</c:v>
                </c:pt>
              </c:strCache>
            </c:strRef>
          </c:tx>
          <c:spPr>
            <a:solidFill>
              <a:srgbClr val="D99694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F4-4F73-8ED6-4E6FF6AC79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Fig_3!$J$4:$J$17</c:f>
              <c:strCache>
                <c:ptCount val="3"/>
                <c:pt idx="0">
                  <c:v>ITALIA 2011</c:v>
                </c:pt>
                <c:pt idx="1">
                  <c:v>ITALIA 2021</c:v>
                </c:pt>
                <c:pt idx="2">
                  <c:v>#RIF!</c:v>
                </c:pt>
              </c:strCache>
            </c:strRef>
          </c:cat>
          <c:val>
            <c:numRef>
              <c:f>Fig_3!$K$4:$K$17</c:f>
              <c:numCache>
                <c:formatCode>0.0</c:formatCode>
                <c:ptCount val="14"/>
                <c:pt idx="0">
                  <c:v>31.4154288356774</c:v>
                </c:pt>
                <c:pt idx="1">
                  <c:v>30.892503066704698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F9-4658-B5A3-F02B44A0037C}"/>
            </c:ext>
          </c:extLst>
        </c:ser>
        <c:ser>
          <c:idx val="1"/>
          <c:order val="1"/>
          <c:tx>
            <c:strRef>
              <c:f>Fig_3!$L$3</c:f>
              <c:strCache>
                <c:ptCount val="1"/>
                <c:pt idx="0">
                  <c:v>Nuclei di coppie con figli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F4-4F73-8ED6-4E6FF6AC79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Fig_3!$J$4:$J$17</c:f>
              <c:strCache>
                <c:ptCount val="3"/>
                <c:pt idx="0">
                  <c:v>ITALIA 2011</c:v>
                </c:pt>
                <c:pt idx="1">
                  <c:v>ITALIA 2021</c:v>
                </c:pt>
                <c:pt idx="2">
                  <c:v>#RIF!</c:v>
                </c:pt>
              </c:strCache>
            </c:strRef>
          </c:cat>
          <c:val>
            <c:numRef>
              <c:f>Fig_3!$L$4:$L$17</c:f>
              <c:numCache>
                <c:formatCode>0.0</c:formatCode>
                <c:ptCount val="14"/>
                <c:pt idx="0">
                  <c:v>52.656546746005198</c:v>
                </c:pt>
                <c:pt idx="1">
                  <c:v>45.854566568858601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F9-4658-B5A3-F02B44A0037C}"/>
            </c:ext>
          </c:extLst>
        </c:ser>
        <c:ser>
          <c:idx val="2"/>
          <c:order val="2"/>
          <c:tx>
            <c:strRef>
              <c:f>Fig_3!$M$3</c:f>
              <c:strCache>
                <c:ptCount val="1"/>
                <c:pt idx="0">
                  <c:v>Nuclei di padre con figli</c:v>
                </c:pt>
              </c:strCache>
            </c:strRef>
          </c:tx>
          <c:spPr>
            <a:solidFill>
              <a:srgbClr val="D9D9D9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F4-4F73-8ED6-4E6FF6AC79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Fig_3!$J$4:$J$17</c:f>
              <c:strCache>
                <c:ptCount val="3"/>
                <c:pt idx="0">
                  <c:v>ITALIA 2011</c:v>
                </c:pt>
                <c:pt idx="1">
                  <c:v>ITALIA 2021</c:v>
                </c:pt>
                <c:pt idx="2">
                  <c:v>#RIF!</c:v>
                </c:pt>
              </c:strCache>
            </c:strRef>
          </c:cat>
          <c:val>
            <c:numRef>
              <c:f>Fig_3!$M$4:$M$17</c:f>
              <c:numCache>
                <c:formatCode>0.0</c:formatCode>
                <c:ptCount val="14"/>
                <c:pt idx="0">
                  <c:v>2.7787326339721599</c:v>
                </c:pt>
                <c:pt idx="1">
                  <c:v>5.2014535252427896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F9-4658-B5A3-F02B44A0037C}"/>
            </c:ext>
          </c:extLst>
        </c:ser>
        <c:ser>
          <c:idx val="3"/>
          <c:order val="3"/>
          <c:tx>
            <c:strRef>
              <c:f>Fig_3!$N$3</c:f>
              <c:strCache>
                <c:ptCount val="1"/>
                <c:pt idx="0">
                  <c:v>Nuclei di madre con figli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F9-4658-B5A3-F02B44A003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Fig_3!$J$4:$J$17</c:f>
              <c:strCache>
                <c:ptCount val="3"/>
                <c:pt idx="0">
                  <c:v>ITALIA 2011</c:v>
                </c:pt>
                <c:pt idx="1">
                  <c:v>ITALIA 2021</c:v>
                </c:pt>
                <c:pt idx="2">
                  <c:v>#RIF!</c:v>
                </c:pt>
              </c:strCache>
            </c:strRef>
          </c:cat>
          <c:val>
            <c:numRef>
              <c:f>Fig_3!$N$4:$N$17</c:f>
              <c:numCache>
                <c:formatCode>0.0</c:formatCode>
                <c:ptCount val="14"/>
                <c:pt idx="0">
                  <c:v>13.1492917843452</c:v>
                </c:pt>
                <c:pt idx="1">
                  <c:v>18.051476839193999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F9-4658-B5A3-F02B44A00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-1294883312"/>
        <c:axId val="-1294908336"/>
      </c:barChart>
      <c:catAx>
        <c:axId val="-12948833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-1294908336"/>
        <c:crosses val="autoZero"/>
        <c:auto val="1"/>
        <c:lblAlgn val="ctr"/>
        <c:lblOffset val="100"/>
        <c:noMultiLvlLbl val="0"/>
      </c:catAx>
      <c:valAx>
        <c:axId val="-1294908336"/>
        <c:scaling>
          <c:orientation val="minMax"/>
          <c:max val="100"/>
        </c:scaling>
        <c:delete val="0"/>
        <c:axPos val="b"/>
        <c:majorGridlines>
          <c:spPr>
            <a:ln w="6350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-1294883312"/>
        <c:crosses val="autoZero"/>
        <c:crossBetween val="between"/>
      </c:valAx>
      <c:spPr>
        <a:noFill/>
        <a:ln w="6350">
          <a:solidFill>
            <a:schemeClr val="bg1">
              <a:lumMod val="85000"/>
            </a:schemeClr>
          </a:solidFill>
        </a:ln>
        <a:effectLst/>
      </c:spPr>
    </c:plotArea>
    <c:legend>
      <c:legendPos val="t"/>
      <c:layout>
        <c:manualLayout>
          <c:xMode val="edge"/>
          <c:yMode val="edge"/>
          <c:x val="1.8779355416368291E-4"/>
          <c:y val="2.0553865462836531E-2"/>
          <c:w val="0.99745628167185607"/>
          <c:h val="7.33700048698822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round/>
    </a:ln>
    <a:effectLst/>
  </c:spPr>
  <c:txPr>
    <a:bodyPr/>
    <a:lstStyle/>
    <a:p>
      <a:pPr>
        <a:defRPr sz="800">
          <a:solidFill>
            <a:schemeClr val="tx1">
              <a:lumMod val="65000"/>
              <a:lumOff val="35000"/>
            </a:schemeClr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744415592835389"/>
          <c:y val="0.10521728964913868"/>
          <c:w val="0.77506310235380593"/>
          <c:h val="0.7967138805925121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Fig_4!$K$3</c:f>
              <c:strCache>
                <c:ptCount val="1"/>
                <c:pt idx="0">
                  <c:v>Nuclei di coppie 65+ senza figli</c:v>
                </c:pt>
              </c:strCache>
            </c:strRef>
          </c:tx>
          <c:spPr>
            <a:solidFill>
              <a:srgbClr val="D99694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88-492A-BF66-2D3BEF97AF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Fig_4!$J$4:$J$20</c:f>
              <c:strCache>
                <c:ptCount val="3"/>
                <c:pt idx="0">
                  <c:v>ITALIA 2011</c:v>
                </c:pt>
                <c:pt idx="1">
                  <c:v>ITALIA 2021</c:v>
                </c:pt>
                <c:pt idx="2">
                  <c:v>#RIF!</c:v>
                </c:pt>
              </c:strCache>
            </c:strRef>
          </c:cat>
          <c:val>
            <c:numRef>
              <c:f>Fig_4!$K$4:$K$20</c:f>
              <c:numCache>
                <c:formatCode>0.0</c:formatCode>
                <c:ptCount val="17"/>
                <c:pt idx="0">
                  <c:v>62.914130010660898</c:v>
                </c:pt>
                <c:pt idx="1">
                  <c:v>57.537818349490898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88-492A-BF66-2D3BEF97AFCD}"/>
            </c:ext>
          </c:extLst>
        </c:ser>
        <c:ser>
          <c:idx val="1"/>
          <c:order val="1"/>
          <c:tx>
            <c:strRef>
              <c:f>Fig_4!$L$3</c:f>
              <c:strCache>
                <c:ptCount val="1"/>
                <c:pt idx="0">
                  <c:v>Nuclei di coppie 65+ con figli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88-492A-BF66-2D3BEF97AF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Fig_4!$J$4:$J$20</c:f>
              <c:strCache>
                <c:ptCount val="3"/>
                <c:pt idx="0">
                  <c:v>ITALIA 2011</c:v>
                </c:pt>
                <c:pt idx="1">
                  <c:v>ITALIA 2021</c:v>
                </c:pt>
                <c:pt idx="2">
                  <c:v>#RIF!</c:v>
                </c:pt>
              </c:strCache>
            </c:strRef>
          </c:cat>
          <c:val>
            <c:numRef>
              <c:f>Fig_4!$L$4:$L$20</c:f>
              <c:numCache>
                <c:formatCode>0.0</c:formatCode>
                <c:ptCount val="17"/>
                <c:pt idx="0">
                  <c:v>16.319956333327301</c:v>
                </c:pt>
                <c:pt idx="1">
                  <c:v>17.636943844887199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88-492A-BF66-2D3BEF97AFCD}"/>
            </c:ext>
          </c:extLst>
        </c:ser>
        <c:ser>
          <c:idx val="2"/>
          <c:order val="2"/>
          <c:tx>
            <c:strRef>
              <c:f>Fig_4!$M$3</c:f>
              <c:strCache>
                <c:ptCount val="1"/>
                <c:pt idx="0">
                  <c:v>Nuclei di monogenitore 65+ con figli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88-492A-BF66-2D3BEF97AF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Fig_4!$J$4:$J$20</c:f>
              <c:strCache>
                <c:ptCount val="3"/>
                <c:pt idx="0">
                  <c:v>ITALIA 2011</c:v>
                </c:pt>
                <c:pt idx="1">
                  <c:v>ITALIA 2021</c:v>
                </c:pt>
                <c:pt idx="2">
                  <c:v>#RIF!</c:v>
                </c:pt>
              </c:strCache>
            </c:strRef>
          </c:cat>
          <c:val>
            <c:numRef>
              <c:f>Fig_4!$M$4:$M$20</c:f>
              <c:numCache>
                <c:formatCode>0.0</c:formatCode>
                <c:ptCount val="17"/>
                <c:pt idx="0">
                  <c:v>20.765913656011801</c:v>
                </c:pt>
                <c:pt idx="1">
                  <c:v>24.825237805621899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088-492A-BF66-2D3BEF97A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-1294883312"/>
        <c:axId val="-1294908336"/>
      </c:barChart>
      <c:catAx>
        <c:axId val="-12948833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-1294908336"/>
        <c:crosses val="autoZero"/>
        <c:auto val="1"/>
        <c:lblAlgn val="ctr"/>
        <c:lblOffset val="100"/>
        <c:noMultiLvlLbl val="0"/>
      </c:catAx>
      <c:valAx>
        <c:axId val="-1294908336"/>
        <c:scaling>
          <c:orientation val="minMax"/>
          <c:max val="100"/>
        </c:scaling>
        <c:delete val="0"/>
        <c:axPos val="b"/>
        <c:majorGridlines>
          <c:spPr>
            <a:ln w="6350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-1294883312"/>
        <c:crosses val="autoZero"/>
        <c:crossBetween val="between"/>
      </c:valAx>
      <c:spPr>
        <a:noFill/>
        <a:ln w="6350">
          <a:solidFill>
            <a:schemeClr val="bg1">
              <a:lumMod val="85000"/>
            </a:schemeClr>
          </a:solidFill>
        </a:ln>
        <a:effectLst/>
      </c:spPr>
    </c:plotArea>
    <c:legend>
      <c:legendPos val="t"/>
      <c:layout>
        <c:manualLayout>
          <c:xMode val="edge"/>
          <c:yMode val="edge"/>
          <c:x val="1.8779355416368291E-4"/>
          <c:y val="2.0553865462836531E-2"/>
          <c:w val="0.99745628167185607"/>
          <c:h val="7.33700048698822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round/>
    </a:ln>
    <a:effectLst/>
  </c:spPr>
  <c:txPr>
    <a:bodyPr/>
    <a:lstStyle/>
    <a:p>
      <a:pPr>
        <a:defRPr sz="800">
          <a:solidFill>
            <a:schemeClr val="tx1">
              <a:lumMod val="65000"/>
              <a:lumOff val="35000"/>
            </a:schemeClr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1</xdr:row>
      <xdr:rowOff>9524</xdr:rowOff>
    </xdr:from>
    <xdr:to>
      <xdr:col>5</xdr:col>
      <xdr:colOff>241486</xdr:colOff>
      <xdr:row>13</xdr:row>
      <xdr:rowOff>61364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226695</xdr:colOff>
      <xdr:row>2</xdr:row>
      <xdr:rowOff>82550</xdr:rowOff>
    </xdr:from>
    <xdr:to>
      <xdr:col>11</xdr:col>
      <xdr:colOff>89895</xdr:colOff>
      <xdr:row>11</xdr:row>
      <xdr:rowOff>41000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242454</xdr:colOff>
      <xdr:row>1</xdr:row>
      <xdr:rowOff>17014</xdr:rowOff>
    </xdr:from>
    <xdr:to>
      <xdr:col>8</xdr:col>
      <xdr:colOff>56263</xdr:colOff>
      <xdr:row>6</xdr:row>
      <xdr:rowOff>1202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235481</xdr:colOff>
      <xdr:row>1</xdr:row>
      <xdr:rowOff>53341</xdr:rowOff>
    </xdr:from>
    <xdr:to>
      <xdr:col>7</xdr:col>
      <xdr:colOff>539750</xdr:colOff>
      <xdr:row>27</xdr:row>
      <xdr:rowOff>63500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29CF6E1-DA7C-4495-8E74-D073E480C1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235481</xdr:colOff>
      <xdr:row>1</xdr:row>
      <xdr:rowOff>53341</xdr:rowOff>
    </xdr:from>
    <xdr:to>
      <xdr:col>7</xdr:col>
      <xdr:colOff>539750</xdr:colOff>
      <xdr:row>27</xdr:row>
      <xdr:rowOff>63500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C51E4D8-B051-4732-B0CC-25C9F035D8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Users/telelavoro/Downloads/3-Tavole-Figure%20(1).xlsx" TargetMode="External"/><Relationship Id="rId1" Type="http://schemas.openxmlformats.org/officeDocument/2006/relationships/externalLinkPath" Target="/Users/telelavoro/Downloads/3-Tavole-Figure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nano149\fats\Istat\FATS\OUTWARD\OUTWARD%202008\STATISTICA%20IN%20BREVE\TAVOLE%20IN%20EXCEL\QUALITATIVE\NUOVE\TAVOLA%209%20ELA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ray66\dedalo%202000-08\B-Indicatori%20di%20contesto%20e%20rottura\DATI\Dati%20Asse%20V\Delitti%20capoluog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Parts%201%20and%202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PROJECTS/EMO13_EPL/EP_data/EP_Part%201.xlsx" TargetMode="External"/><Relationship Id="rId1" Type="http://schemas.openxmlformats.org/officeDocument/2006/relationships/externalLinkPath" Target="/PROJECTS/EMO13_EPL/EP_data/EP_Part%20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OJECTS\EMO13_EPL\EP_data\EP_Part%20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A95TP_Calculate_Codes_TJ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avola 3.1"/>
      <sheetName val="Tavola 3.2"/>
      <sheetName val="Tavola 3.3"/>
      <sheetName val="Tavola 3.4"/>
      <sheetName val="Tavola 3.5"/>
      <sheetName val="Figura 3.1"/>
      <sheetName val="Figura 3.2"/>
      <sheetName val="Figura 3.3"/>
      <sheetName val="Figura 3.4"/>
      <sheetName val="Figura 3.5"/>
      <sheetName val="Figura 3.6 "/>
      <sheetName val="Figura 3.7"/>
      <sheetName val="Figura 3.8"/>
      <sheetName val="Figura 3.9"/>
      <sheetName val="Figura 3.10"/>
      <sheetName val="Figura 3.11"/>
      <sheetName val="FIG.1_RIQUADRO"/>
      <sheetName val="FIG.2_RIQUAD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88"/>
      <sheetName val="1989"/>
      <sheetName val="1990"/>
      <sheetName val="1991"/>
      <sheetName val="1992"/>
      <sheetName val="1993"/>
      <sheetName val="1994"/>
      <sheetName val="1995"/>
      <sheetName val="1996"/>
      <sheetName val="1997"/>
      <sheetName val="1998"/>
      <sheetName val="1999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ing framework - level 1"/>
      <sheetName val="OECD countries"/>
      <sheetName val="New countries"/>
      <sheetName val="EPL 2008"/>
      <sheetName val="Time series revisions"/>
      <sheetName val="2003 revisions"/>
      <sheetName val="EPL_summary"/>
      <sheetName val="Sensitivity"/>
      <sheetName val="TAB 1A1_values"/>
      <sheetName val="TAB 1A2_scores"/>
      <sheetName val="TAB 1B1_values"/>
      <sheetName val="TAB 1B2_scores"/>
      <sheetName val="TAB 1C1_values"/>
      <sheetName val="TAB 1C2_scores"/>
      <sheetName val="lookup score"/>
      <sheetName val="figure epl compare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ote and question"/>
      <sheetName val="database"/>
      <sheetName val="EP_calc"/>
      <sheetName val="EP_summary"/>
      <sheetName val="EP_2008"/>
      <sheetName val="EP_2012"/>
      <sheetName val="EP_2013"/>
      <sheetName val="EP_figure"/>
      <sheetName val="EP_figure_2013"/>
      <sheetName val="oldEP_figure"/>
      <sheetName val="oldEP_figure_2012"/>
      <sheetName val="Coding framework "/>
      <sheetName val="scoring"/>
      <sheetName val="lookup score"/>
      <sheetName val="weights"/>
      <sheetName val="EP_all"/>
      <sheetName val="EP_summary_old"/>
      <sheetName val="EP_summary_short"/>
      <sheetName val="EP_figure_2008"/>
      <sheetName val="199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 and question"/>
      <sheetName val="database"/>
      <sheetName val="EP_calc"/>
      <sheetName val="EP_summary"/>
      <sheetName val="EP_2008"/>
      <sheetName val="EP_2012"/>
      <sheetName val="EP_2013"/>
      <sheetName val="EP_figure"/>
      <sheetName val="EP_figure_2013"/>
      <sheetName val="oldEP_figure"/>
      <sheetName val="oldEP_figure_2012"/>
      <sheetName val="Coding framework "/>
      <sheetName val="scoring"/>
      <sheetName val="lookup score"/>
      <sheetName val="weights"/>
      <sheetName val="EP_all"/>
      <sheetName val="EP_summary_old"/>
      <sheetName val="EP_summary_short"/>
      <sheetName val="EP_figure_20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_EE_AREA"/>
      <sheetName val="0800 A"/>
      <sheetName val="0801 Q"/>
      <sheetName val="0801 Qold"/>
      <sheetName val="0800OldTP"/>
      <sheetName val="0800Trimmed"/>
      <sheetName val="max length"/>
      <sheetName val="Marta_Mising_topilist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N152"/>
  <sheetViews>
    <sheetView showGridLines="0" tabSelected="1" topLeftCell="A2" zoomScaleNormal="100" workbookViewId="0">
      <selection activeCell="B4" sqref="B4:B5"/>
    </sheetView>
  </sheetViews>
  <sheetFormatPr defaultRowHeight="14.45"/>
  <cols>
    <col min="2" max="2" width="12.42578125" customWidth="1"/>
    <col min="3" max="4" width="11.7109375" customWidth="1"/>
    <col min="5" max="5" width="12.7109375" customWidth="1"/>
    <col min="6" max="6" width="11.28515625" customWidth="1"/>
    <col min="7" max="8" width="11.7109375" customWidth="1"/>
    <col min="9" max="9" width="12.7109375" customWidth="1"/>
    <col min="10" max="10" width="11.28515625" customWidth="1"/>
    <col min="11" max="11" width="12.7109375" customWidth="1"/>
  </cols>
  <sheetData>
    <row r="1" spans="2:11" hidden="1">
      <c r="B1" t="s">
        <v>0</v>
      </c>
    </row>
    <row r="3" spans="2:11" ht="33" customHeight="1">
      <c r="B3" s="101" t="s">
        <v>1</v>
      </c>
      <c r="C3" s="101"/>
      <c r="D3" s="101"/>
      <c r="E3" s="101"/>
      <c r="F3" s="101"/>
      <c r="G3" s="101"/>
      <c r="H3" s="101"/>
      <c r="I3" s="101"/>
      <c r="J3" s="101"/>
      <c r="K3" s="101"/>
    </row>
    <row r="4" spans="2:11" ht="15" customHeight="1">
      <c r="B4" s="161" t="s">
        <v>2</v>
      </c>
      <c r="C4" s="163" t="s">
        <v>3</v>
      </c>
      <c r="D4" s="163"/>
      <c r="E4" s="163"/>
      <c r="F4" s="163"/>
      <c r="G4" s="160" t="s">
        <v>4</v>
      </c>
      <c r="H4" s="160"/>
      <c r="I4" s="160"/>
      <c r="J4" s="160"/>
      <c r="K4" s="160"/>
    </row>
    <row r="5" spans="2:11" ht="26.45">
      <c r="B5" s="162"/>
      <c r="C5" s="50" t="s">
        <v>5</v>
      </c>
      <c r="D5" s="51" t="s">
        <v>6</v>
      </c>
      <c r="E5" s="51" t="s">
        <v>7</v>
      </c>
      <c r="F5" s="51" t="s">
        <v>8</v>
      </c>
      <c r="G5" s="51" t="s">
        <v>5</v>
      </c>
      <c r="H5" s="51" t="s">
        <v>6</v>
      </c>
      <c r="I5" s="51" t="s">
        <v>7</v>
      </c>
      <c r="J5" s="51" t="s">
        <v>8</v>
      </c>
      <c r="K5" s="51" t="s">
        <v>9</v>
      </c>
    </row>
    <row r="6" spans="2:11">
      <c r="B6" s="106" t="s">
        <v>10</v>
      </c>
      <c r="C6" s="107">
        <v>394858</v>
      </c>
      <c r="D6" s="108">
        <v>423954</v>
      </c>
      <c r="E6" s="109">
        <v>818812</v>
      </c>
      <c r="F6" s="110">
        <v>54.220825445007499</v>
      </c>
      <c r="G6" s="109">
        <v>44332</v>
      </c>
      <c r="H6" s="108">
        <v>41600</v>
      </c>
      <c r="I6" s="109">
        <v>85932</v>
      </c>
      <c r="J6" s="110">
        <v>52.657961014529199</v>
      </c>
      <c r="K6" s="111">
        <v>10.494716735954</v>
      </c>
    </row>
    <row r="7" spans="2:11">
      <c r="B7" s="106" t="s">
        <v>11</v>
      </c>
      <c r="C7" s="107">
        <v>102050</v>
      </c>
      <c r="D7" s="108">
        <v>107298</v>
      </c>
      <c r="E7" s="109">
        <v>209348</v>
      </c>
      <c r="F7" s="110">
        <v>13.8627931262139</v>
      </c>
      <c r="G7" s="109">
        <v>15373</v>
      </c>
      <c r="H7" s="108">
        <v>15084</v>
      </c>
      <c r="I7" s="109">
        <v>30457</v>
      </c>
      <c r="J7" s="110">
        <v>18.663635416602801</v>
      </c>
      <c r="K7" s="111">
        <v>14.5485029711294</v>
      </c>
    </row>
    <row r="8" spans="2:11">
      <c r="B8" s="106" t="s">
        <v>12</v>
      </c>
      <c r="C8" s="107">
        <v>105172</v>
      </c>
      <c r="D8" s="108">
        <v>109747</v>
      </c>
      <c r="E8" s="109">
        <v>214919</v>
      </c>
      <c r="F8" s="110">
        <v>14.2316985874848</v>
      </c>
      <c r="G8" s="109">
        <v>11369</v>
      </c>
      <c r="H8" s="108">
        <v>10630</v>
      </c>
      <c r="I8" s="109">
        <v>21999</v>
      </c>
      <c r="J8" s="110">
        <v>13.480688036571101</v>
      </c>
      <c r="K8" s="111">
        <v>10.235949357665</v>
      </c>
    </row>
    <row r="9" spans="2:11">
      <c r="B9" s="106" t="s">
        <v>13</v>
      </c>
      <c r="C9" s="107">
        <v>129361</v>
      </c>
      <c r="D9" s="108">
        <v>137703</v>
      </c>
      <c r="E9" s="109">
        <v>267064</v>
      </c>
      <c r="F9" s="110">
        <v>17.6846828412938</v>
      </c>
      <c r="G9" s="109">
        <v>12709</v>
      </c>
      <c r="H9" s="108">
        <v>12092</v>
      </c>
      <c r="I9" s="109">
        <v>24801</v>
      </c>
      <c r="J9" s="110">
        <v>15.1977155322969</v>
      </c>
      <c r="K9" s="111">
        <v>9.2865380582931394</v>
      </c>
    </row>
    <row r="10" spans="2:11">
      <c r="B10" s="106" t="s">
        <v>14</v>
      </c>
      <c r="C10" s="107">
        <v>731441</v>
      </c>
      <c r="D10" s="108">
        <v>778702</v>
      </c>
      <c r="E10" s="109">
        <v>1510143</v>
      </c>
      <c r="F10" s="110">
        <v>100</v>
      </c>
      <c r="G10" s="109">
        <v>83783</v>
      </c>
      <c r="H10" s="108">
        <v>79406</v>
      </c>
      <c r="I10" s="109">
        <v>163189</v>
      </c>
      <c r="J10" s="110">
        <v>100</v>
      </c>
      <c r="K10" s="111">
        <v>10.806195174894</v>
      </c>
    </row>
    <row r="11" spans="2:11">
      <c r="B11" s="106" t="s">
        <v>15</v>
      </c>
      <c r="C11" s="107">
        <v>28871717</v>
      </c>
      <c r="D11" s="108">
        <v>30071747</v>
      </c>
      <c r="E11" s="109">
        <v>58943464</v>
      </c>
      <c r="F11" s="110" t="s">
        <v>16</v>
      </c>
      <c r="G11" s="109">
        <v>2689622</v>
      </c>
      <c r="H11" s="108">
        <v>2681629</v>
      </c>
      <c r="I11" s="109">
        <v>5371251</v>
      </c>
      <c r="J11" s="110" t="s">
        <v>16</v>
      </c>
      <c r="K11" s="111">
        <v>9.1125472367894798</v>
      </c>
    </row>
    <row r="12" spans="2:11">
      <c r="B12" s="106"/>
      <c r="C12" s="107"/>
      <c r="D12" s="108"/>
      <c r="E12" s="109"/>
      <c r="F12" s="110"/>
      <c r="G12" s="109"/>
      <c r="H12" s="108"/>
      <c r="I12" s="109"/>
      <c r="J12" s="110"/>
      <c r="K12" s="111"/>
    </row>
    <row r="13" spans="2:11">
      <c r="B13" s="106"/>
      <c r="C13" s="107"/>
      <c r="D13" s="108"/>
      <c r="E13" s="109"/>
      <c r="F13" s="110"/>
      <c r="G13" s="109"/>
      <c r="H13" s="108"/>
      <c r="I13" s="109"/>
      <c r="J13" s="110"/>
      <c r="K13" s="111"/>
    </row>
    <row r="14" spans="2:11">
      <c r="B14" s="106"/>
      <c r="C14" s="107"/>
      <c r="D14" s="108"/>
      <c r="E14" s="109"/>
      <c r="F14" s="110"/>
      <c r="G14" s="109"/>
      <c r="H14" s="108"/>
      <c r="I14" s="109"/>
      <c r="J14" s="110"/>
      <c r="K14" s="111"/>
    </row>
    <row r="15" spans="2:11">
      <c r="B15" s="106"/>
      <c r="C15" s="107"/>
      <c r="D15" s="108"/>
      <c r="E15" s="109"/>
      <c r="F15" s="110"/>
      <c r="G15" s="109"/>
      <c r="H15" s="108"/>
      <c r="I15" s="109"/>
      <c r="J15" s="110"/>
      <c r="K15" s="111"/>
    </row>
    <row r="16" spans="2:11">
      <c r="B16" s="106"/>
      <c r="C16" s="107"/>
      <c r="D16" s="108"/>
      <c r="E16" s="109"/>
      <c r="F16" s="112"/>
      <c r="G16" s="109"/>
      <c r="H16" s="108"/>
      <c r="I16" s="109"/>
      <c r="J16" s="112"/>
      <c r="K16" s="111"/>
    </row>
    <row r="17" spans="1:14">
      <c r="B17" s="106"/>
      <c r="C17" s="107"/>
      <c r="D17" s="108"/>
      <c r="E17" s="109"/>
      <c r="F17" s="112"/>
      <c r="G17" s="109"/>
      <c r="H17" s="108"/>
      <c r="I17" s="109"/>
      <c r="J17" s="108"/>
      <c r="K17" s="111"/>
    </row>
    <row r="18" spans="1:14">
      <c r="B18" s="106"/>
      <c r="C18" s="113"/>
      <c r="D18" s="113"/>
      <c r="E18" s="113"/>
      <c r="F18" s="114"/>
      <c r="G18" s="113"/>
      <c r="H18" s="113"/>
      <c r="I18" s="113"/>
      <c r="J18" s="113"/>
      <c r="K18" s="114"/>
    </row>
    <row r="19" spans="1:14">
      <c r="B19" s="106"/>
      <c r="C19" s="113"/>
      <c r="D19" s="113"/>
      <c r="E19" s="113"/>
      <c r="F19" s="113"/>
      <c r="G19" s="113"/>
      <c r="H19" s="113"/>
      <c r="I19" s="113"/>
      <c r="J19" s="113"/>
      <c r="K19" s="114"/>
    </row>
    <row r="23" spans="1:14" s="14" customFormat="1">
      <c r="A23" s="21"/>
      <c r="B23" s="23"/>
      <c r="C23" s="21"/>
      <c r="D23" s="21"/>
      <c r="E23" s="21"/>
      <c r="F23" s="21"/>
      <c r="G23" s="22"/>
      <c r="H23" s="21"/>
      <c r="I23" s="21"/>
      <c r="J23" s="21"/>
      <c r="K23" s="21"/>
      <c r="L23" s="21"/>
      <c r="M23" s="21"/>
      <c r="N23" s="21"/>
    </row>
    <row r="24" spans="1:14">
      <c r="A24" s="21"/>
      <c r="B24" s="23"/>
      <c r="C24" s="21"/>
      <c r="D24" s="21"/>
      <c r="E24" s="21"/>
      <c r="F24" s="21"/>
      <c r="G24" s="22"/>
      <c r="H24" s="21"/>
      <c r="I24" s="21"/>
      <c r="J24" s="21"/>
      <c r="K24" s="21"/>
      <c r="L24" s="24"/>
      <c r="M24" s="21"/>
      <c r="N24" s="21"/>
    </row>
    <row r="25" spans="1:14">
      <c r="A25" s="21"/>
      <c r="B25" s="23"/>
      <c r="C25" s="21"/>
      <c r="D25" s="21"/>
      <c r="E25" s="21"/>
      <c r="F25" s="21"/>
      <c r="G25" s="22"/>
      <c r="H25" s="21"/>
      <c r="I25" s="21"/>
      <c r="J25" s="21"/>
      <c r="K25" s="21"/>
      <c r="L25" s="24"/>
      <c r="M25" s="21"/>
      <c r="N25" s="21"/>
    </row>
    <row r="26" spans="1:14">
      <c r="A26" s="21"/>
      <c r="B26" s="23"/>
      <c r="C26" s="21"/>
      <c r="D26" s="21"/>
      <c r="E26" s="21"/>
      <c r="F26" s="21"/>
      <c r="G26" s="22"/>
      <c r="H26" s="21"/>
      <c r="I26" s="21"/>
      <c r="J26" s="21"/>
      <c r="K26" s="21"/>
      <c r="L26" s="24"/>
      <c r="M26" s="21"/>
      <c r="N26" s="21"/>
    </row>
    <row r="27" spans="1:14">
      <c r="A27" s="21"/>
      <c r="B27" s="23"/>
      <c r="C27" s="21"/>
      <c r="D27" s="21"/>
      <c r="E27" s="21"/>
      <c r="F27" s="21"/>
      <c r="G27" s="22"/>
      <c r="H27" s="21"/>
      <c r="I27" s="21"/>
      <c r="J27" s="21"/>
      <c r="K27" s="21"/>
      <c r="L27" s="24"/>
      <c r="M27" s="21"/>
      <c r="N27" s="21"/>
    </row>
    <row r="28" spans="1:14">
      <c r="A28" s="21"/>
      <c r="B28" s="23"/>
      <c r="C28" s="21"/>
      <c r="D28" s="21"/>
      <c r="E28" s="21"/>
      <c r="F28" s="21"/>
      <c r="G28" s="22"/>
      <c r="H28" s="21"/>
      <c r="I28" s="21"/>
      <c r="J28" s="21"/>
      <c r="K28" s="21"/>
      <c r="L28" s="24"/>
      <c r="M28" s="21"/>
      <c r="N28" s="21"/>
    </row>
    <row r="29" spans="1:14">
      <c r="A29" s="21"/>
      <c r="B29" s="23"/>
      <c r="C29" s="21"/>
      <c r="D29" s="21"/>
      <c r="E29" s="21"/>
      <c r="F29" s="21"/>
      <c r="G29" s="22"/>
      <c r="H29" s="21"/>
      <c r="I29" s="21"/>
      <c r="J29" s="21"/>
      <c r="K29" s="21"/>
      <c r="L29" s="24"/>
      <c r="M29" s="21"/>
      <c r="N29" s="21"/>
    </row>
    <row r="30" spans="1:14">
      <c r="A30" s="21"/>
      <c r="B30" s="23"/>
      <c r="C30" s="21"/>
      <c r="D30" s="21"/>
      <c r="E30" s="21"/>
      <c r="F30" s="21"/>
      <c r="G30" s="22"/>
      <c r="H30" s="21"/>
      <c r="I30" s="21"/>
      <c r="J30" s="21"/>
      <c r="K30" s="21"/>
      <c r="L30" s="24"/>
      <c r="M30" s="21"/>
      <c r="N30" s="21"/>
    </row>
    <row r="31" spans="1:14">
      <c r="A31" s="21"/>
      <c r="B31" s="23"/>
      <c r="C31" s="21"/>
      <c r="D31" s="21"/>
      <c r="E31" s="21"/>
      <c r="F31" s="21"/>
      <c r="G31" s="22"/>
      <c r="H31" s="21"/>
      <c r="I31" s="21"/>
      <c r="J31" s="21"/>
      <c r="K31" s="21"/>
      <c r="L31" s="24"/>
      <c r="M31" s="21"/>
      <c r="N31" s="21"/>
    </row>
    <row r="32" spans="1:14">
      <c r="A32" s="21"/>
      <c r="B32" s="23"/>
      <c r="C32" s="21"/>
      <c r="D32" s="21"/>
      <c r="E32" s="21"/>
      <c r="F32" s="21"/>
      <c r="G32" s="22"/>
      <c r="H32" s="21"/>
      <c r="I32" s="21"/>
      <c r="J32" s="21"/>
      <c r="K32" s="21"/>
      <c r="L32" s="24"/>
      <c r="M32" s="21"/>
      <c r="N32" s="21"/>
    </row>
    <row r="33" spans="1:14">
      <c r="A33" s="21"/>
      <c r="B33" s="23"/>
      <c r="C33" s="21"/>
      <c r="D33" s="21"/>
      <c r="E33" s="21"/>
      <c r="F33" s="21"/>
      <c r="G33" s="22"/>
      <c r="H33" s="21"/>
      <c r="I33" s="21"/>
      <c r="J33" s="21"/>
      <c r="K33" s="21"/>
      <c r="L33" s="24"/>
      <c r="M33" s="21"/>
      <c r="N33" s="21"/>
    </row>
    <row r="34" spans="1:14">
      <c r="A34" s="21"/>
      <c r="B34" s="23"/>
      <c r="C34" s="21"/>
      <c r="D34" s="21"/>
      <c r="E34" s="21"/>
      <c r="F34" s="21"/>
      <c r="G34" s="22"/>
      <c r="H34" s="21"/>
      <c r="I34" s="21"/>
      <c r="J34" s="21"/>
      <c r="K34" s="21"/>
      <c r="L34" s="24"/>
      <c r="M34" s="21"/>
      <c r="N34" s="21"/>
    </row>
    <row r="35" spans="1:14">
      <c r="A35" s="21"/>
      <c r="B35" s="23"/>
      <c r="C35" s="21"/>
      <c r="D35" s="21"/>
      <c r="E35" s="21"/>
      <c r="F35" s="21"/>
      <c r="G35" s="22"/>
      <c r="H35" s="21"/>
      <c r="I35" s="21"/>
      <c r="J35" s="21"/>
      <c r="K35" s="21"/>
      <c r="L35" s="24"/>
      <c r="M35" s="21"/>
      <c r="N35" s="21"/>
    </row>
    <row r="36" spans="1:14">
      <c r="A36" s="21"/>
      <c r="B36" s="23"/>
      <c r="C36" s="21"/>
      <c r="D36" s="21"/>
      <c r="E36" s="21"/>
      <c r="F36" s="21"/>
      <c r="G36" s="22"/>
      <c r="H36" s="21"/>
      <c r="I36" s="21"/>
      <c r="J36" s="21"/>
      <c r="K36" s="21"/>
      <c r="L36" s="24"/>
      <c r="M36" s="21"/>
      <c r="N36" s="21"/>
    </row>
    <row r="37" spans="1:14">
      <c r="A37" s="21"/>
      <c r="B37" s="23"/>
      <c r="C37" s="21"/>
      <c r="D37" s="21"/>
      <c r="E37" s="21"/>
      <c r="F37" s="21"/>
      <c r="G37" s="22"/>
      <c r="H37" s="21"/>
      <c r="I37" s="21"/>
      <c r="J37" s="21"/>
      <c r="K37" s="21"/>
      <c r="L37" s="24"/>
      <c r="M37" s="21"/>
      <c r="N37" s="21"/>
    </row>
    <row r="38" spans="1:14">
      <c r="A38" s="21"/>
      <c r="B38" s="23"/>
      <c r="C38" s="21"/>
      <c r="D38" s="21"/>
      <c r="E38" s="21"/>
      <c r="F38" s="21"/>
      <c r="G38" s="22"/>
      <c r="H38" s="21"/>
      <c r="I38" s="21"/>
      <c r="J38" s="21"/>
      <c r="K38" s="21"/>
      <c r="L38" s="24"/>
      <c r="M38" s="21"/>
      <c r="N38" s="21"/>
    </row>
    <row r="39" spans="1:14">
      <c r="A39" s="21"/>
      <c r="B39" s="23"/>
      <c r="C39" s="21"/>
      <c r="D39" s="21"/>
      <c r="E39" s="21"/>
      <c r="F39" s="21"/>
      <c r="G39" s="22"/>
      <c r="H39" s="21"/>
      <c r="I39" s="21"/>
      <c r="J39" s="21"/>
      <c r="K39" s="21"/>
      <c r="L39" s="24"/>
      <c r="M39" s="21"/>
      <c r="N39" s="21"/>
    </row>
    <row r="40" spans="1:14">
      <c r="A40" s="21"/>
      <c r="B40" s="23"/>
      <c r="C40" s="21"/>
      <c r="D40" s="21"/>
      <c r="E40" s="21"/>
      <c r="F40" s="21"/>
      <c r="G40" s="22"/>
      <c r="H40" s="21"/>
      <c r="I40" s="21"/>
      <c r="J40" s="21"/>
      <c r="K40" s="21"/>
      <c r="L40" s="24"/>
      <c r="M40" s="21"/>
      <c r="N40" s="21"/>
    </row>
    <row r="41" spans="1:14">
      <c r="A41" s="21"/>
      <c r="B41" s="23"/>
      <c r="C41" s="21"/>
      <c r="D41" s="21"/>
      <c r="E41" s="21"/>
      <c r="F41" s="21"/>
      <c r="G41" s="22"/>
      <c r="H41" s="21"/>
      <c r="I41" s="21"/>
      <c r="J41" s="21"/>
      <c r="K41" s="21"/>
      <c r="L41" s="24"/>
      <c r="M41" s="21"/>
      <c r="N41" s="21"/>
    </row>
    <row r="42" spans="1:14">
      <c r="A42" s="21"/>
      <c r="B42" s="23"/>
      <c r="C42" s="21"/>
      <c r="D42" s="21"/>
      <c r="E42" s="21"/>
      <c r="F42" s="21"/>
      <c r="G42" s="22"/>
      <c r="H42" s="21"/>
      <c r="I42" s="21"/>
      <c r="J42" s="21"/>
      <c r="K42" s="21"/>
      <c r="L42" s="24"/>
      <c r="M42" s="21"/>
      <c r="N42" s="21"/>
    </row>
    <row r="43" spans="1:14">
      <c r="A43" s="21"/>
      <c r="B43" s="23"/>
      <c r="C43" s="21"/>
      <c r="D43" s="21"/>
      <c r="E43" s="21"/>
      <c r="F43" s="21"/>
      <c r="G43" s="22"/>
      <c r="H43" s="21"/>
      <c r="I43" s="21"/>
      <c r="J43" s="21"/>
      <c r="K43" s="21"/>
      <c r="L43" s="24"/>
      <c r="M43" s="21"/>
      <c r="N43" s="21"/>
    </row>
    <row r="44" spans="1:14">
      <c r="A44" s="21"/>
      <c r="B44" s="23"/>
      <c r="C44" s="21"/>
      <c r="D44" s="21"/>
      <c r="E44" s="21"/>
      <c r="F44" s="21"/>
      <c r="G44" s="22"/>
      <c r="H44" s="21"/>
      <c r="I44" s="21"/>
      <c r="J44" s="21"/>
      <c r="K44" s="21"/>
      <c r="L44" s="24"/>
      <c r="M44" s="21"/>
      <c r="N44" s="21"/>
    </row>
    <row r="45" spans="1:14">
      <c r="A45" s="21"/>
      <c r="B45" s="23"/>
      <c r="C45" s="21"/>
      <c r="D45" s="21"/>
      <c r="E45" s="21"/>
      <c r="F45" s="21"/>
      <c r="G45" s="22"/>
      <c r="H45" s="21"/>
      <c r="I45" s="21"/>
      <c r="J45" s="21"/>
      <c r="K45" s="21"/>
      <c r="L45" s="24"/>
      <c r="M45" s="21"/>
      <c r="N45" s="21"/>
    </row>
    <row r="46" spans="1:14">
      <c r="A46" s="21"/>
      <c r="B46" s="23"/>
      <c r="C46" s="21"/>
      <c r="D46" s="21"/>
      <c r="E46" s="21"/>
      <c r="F46" s="21"/>
      <c r="G46" s="22"/>
      <c r="H46" s="21"/>
      <c r="I46" s="21"/>
      <c r="J46" s="21"/>
      <c r="K46" s="21"/>
      <c r="L46" s="24"/>
      <c r="M46" s="21"/>
      <c r="N46" s="21"/>
    </row>
    <row r="47" spans="1:14">
      <c r="A47" s="21"/>
      <c r="B47" s="23"/>
      <c r="C47" s="21"/>
      <c r="D47" s="21"/>
      <c r="E47" s="21"/>
      <c r="F47" s="21"/>
      <c r="G47" s="22"/>
      <c r="H47" s="21"/>
      <c r="I47" s="21"/>
      <c r="J47" s="21"/>
      <c r="K47" s="21"/>
      <c r="L47" s="24"/>
      <c r="M47" s="21"/>
      <c r="N47" s="21"/>
    </row>
    <row r="48" spans="1:14">
      <c r="A48" s="21"/>
      <c r="B48" s="23"/>
      <c r="C48" s="21"/>
      <c r="D48" s="21"/>
      <c r="E48" s="21"/>
      <c r="F48" s="21"/>
      <c r="G48" s="22"/>
      <c r="H48" s="21"/>
      <c r="I48" s="21"/>
      <c r="J48" s="21"/>
      <c r="K48" s="21"/>
      <c r="L48" s="24"/>
      <c r="M48" s="21"/>
      <c r="N48" s="21"/>
    </row>
    <row r="49" spans="1:14">
      <c r="A49" s="21"/>
      <c r="B49" s="23"/>
      <c r="C49" s="21"/>
      <c r="D49" s="21"/>
      <c r="E49" s="21"/>
      <c r="F49" s="21"/>
      <c r="G49" s="22"/>
      <c r="H49" s="21"/>
      <c r="I49" s="21"/>
      <c r="J49" s="21"/>
      <c r="K49" s="21"/>
      <c r="L49" s="24"/>
      <c r="M49" s="21"/>
      <c r="N49" s="21"/>
    </row>
    <row r="50" spans="1:14">
      <c r="A50" s="21"/>
      <c r="B50" s="23"/>
      <c r="C50" s="21"/>
      <c r="D50" s="21"/>
      <c r="E50" s="21"/>
      <c r="F50" s="21"/>
      <c r="G50" s="22"/>
      <c r="H50" s="21"/>
      <c r="I50" s="21"/>
      <c r="J50" s="21"/>
      <c r="K50" s="21"/>
      <c r="L50" s="24"/>
      <c r="M50" s="21"/>
      <c r="N50" s="21"/>
    </row>
    <row r="51" spans="1:14">
      <c r="A51" s="21"/>
      <c r="B51" s="23"/>
      <c r="C51" s="21"/>
      <c r="D51" s="21"/>
      <c r="E51" s="21"/>
      <c r="F51" s="21"/>
      <c r="G51" s="22"/>
      <c r="H51" s="21"/>
      <c r="I51" s="21"/>
      <c r="J51" s="21"/>
      <c r="K51" s="21"/>
      <c r="L51" s="24"/>
      <c r="M51" s="21"/>
      <c r="N51" s="21"/>
    </row>
    <row r="52" spans="1:14">
      <c r="A52" s="21"/>
      <c r="B52" s="23"/>
      <c r="C52" s="21"/>
      <c r="D52" s="21"/>
      <c r="E52" s="21"/>
      <c r="F52" s="21"/>
      <c r="G52" s="22"/>
      <c r="H52" s="21"/>
      <c r="I52" s="21"/>
      <c r="J52" s="21"/>
      <c r="K52" s="21"/>
      <c r="L52" s="24"/>
      <c r="M52" s="21"/>
      <c r="N52" s="21"/>
    </row>
    <row r="53" spans="1:14">
      <c r="A53" s="21"/>
      <c r="B53" s="23"/>
      <c r="C53" s="21"/>
      <c r="D53" s="21"/>
      <c r="E53" s="21"/>
      <c r="F53" s="21"/>
      <c r="G53" s="22"/>
      <c r="H53" s="21"/>
      <c r="I53" s="21"/>
      <c r="J53" s="21"/>
      <c r="K53" s="21"/>
      <c r="L53" s="24"/>
      <c r="M53" s="21"/>
      <c r="N53" s="21"/>
    </row>
    <row r="54" spans="1:14">
      <c r="A54" s="21"/>
      <c r="B54" s="23"/>
      <c r="C54" s="21"/>
      <c r="D54" s="21"/>
      <c r="E54" s="21"/>
      <c r="F54" s="21"/>
      <c r="G54" s="22"/>
      <c r="H54" s="21"/>
      <c r="I54" s="21"/>
      <c r="J54" s="21"/>
      <c r="K54" s="21"/>
      <c r="L54" s="24"/>
      <c r="M54" s="21"/>
      <c r="N54" s="21"/>
    </row>
    <row r="55" spans="1:14">
      <c r="A55" s="21"/>
      <c r="B55" s="23"/>
      <c r="C55" s="21"/>
      <c r="D55" s="21"/>
      <c r="E55" s="21"/>
      <c r="F55" s="21"/>
      <c r="G55" s="22"/>
      <c r="H55" s="21"/>
      <c r="I55" s="21"/>
      <c r="J55" s="21"/>
      <c r="K55" s="21"/>
      <c r="L55" s="24"/>
      <c r="M55" s="21"/>
      <c r="N55" s="21"/>
    </row>
    <row r="56" spans="1:14">
      <c r="A56" s="21"/>
      <c r="B56" s="23"/>
      <c r="C56" s="21"/>
      <c r="D56" s="21"/>
      <c r="E56" s="21"/>
      <c r="F56" s="21"/>
      <c r="G56" s="22"/>
      <c r="H56" s="21"/>
      <c r="I56" s="21"/>
      <c r="J56" s="21"/>
      <c r="K56" s="21"/>
      <c r="L56" s="24"/>
      <c r="M56" s="21"/>
      <c r="N56" s="21"/>
    </row>
    <row r="57" spans="1:14">
      <c r="A57" s="21"/>
      <c r="B57" s="23"/>
      <c r="C57" s="21"/>
      <c r="D57" s="21"/>
      <c r="E57" s="21"/>
      <c r="F57" s="21"/>
      <c r="G57" s="22"/>
      <c r="H57" s="21"/>
      <c r="I57" s="21"/>
      <c r="J57" s="21"/>
      <c r="K57" s="21"/>
      <c r="L57" s="24"/>
      <c r="M57" s="21"/>
      <c r="N57" s="21"/>
    </row>
    <row r="58" spans="1:14">
      <c r="A58" s="21"/>
      <c r="B58" s="23"/>
      <c r="C58" s="21"/>
      <c r="D58" s="21"/>
      <c r="E58" s="21"/>
      <c r="F58" s="21"/>
      <c r="G58" s="22"/>
      <c r="H58" s="21"/>
      <c r="I58" s="21"/>
      <c r="J58" s="21"/>
      <c r="K58" s="21"/>
      <c r="L58" s="24"/>
      <c r="M58" s="21"/>
      <c r="N58" s="21"/>
    </row>
    <row r="59" spans="1:14">
      <c r="A59" s="21"/>
      <c r="B59" s="23"/>
      <c r="C59" s="21"/>
      <c r="D59" s="21"/>
      <c r="E59" s="21"/>
      <c r="F59" s="21"/>
      <c r="G59" s="22"/>
      <c r="H59" s="21"/>
      <c r="I59" s="21"/>
      <c r="J59" s="21"/>
      <c r="K59" s="21"/>
      <c r="L59" s="24"/>
      <c r="M59" s="21"/>
      <c r="N59" s="21"/>
    </row>
    <row r="60" spans="1:14">
      <c r="A60" s="21"/>
      <c r="B60" s="23"/>
      <c r="C60" s="21"/>
      <c r="D60" s="21"/>
      <c r="E60" s="21"/>
      <c r="F60" s="21"/>
      <c r="G60" s="22"/>
      <c r="H60" s="21"/>
      <c r="I60" s="21"/>
      <c r="J60" s="21"/>
      <c r="K60" s="21"/>
      <c r="L60" s="24"/>
      <c r="M60" s="21"/>
      <c r="N60" s="21"/>
    </row>
    <row r="61" spans="1:14">
      <c r="A61" s="21"/>
      <c r="B61" s="23"/>
      <c r="C61" s="21"/>
      <c r="D61" s="21"/>
      <c r="E61" s="21"/>
      <c r="F61" s="21"/>
      <c r="G61" s="22"/>
      <c r="H61" s="21"/>
      <c r="I61" s="21"/>
      <c r="J61" s="21"/>
      <c r="K61" s="21"/>
      <c r="L61" s="24"/>
      <c r="M61" s="21"/>
      <c r="N61" s="21"/>
    </row>
    <row r="62" spans="1:14">
      <c r="A62" s="21"/>
      <c r="B62" s="23"/>
      <c r="C62" s="21"/>
      <c r="D62" s="21"/>
      <c r="E62" s="21"/>
      <c r="F62" s="21"/>
      <c r="G62" s="22"/>
      <c r="H62" s="21"/>
      <c r="I62" s="21"/>
      <c r="J62" s="21"/>
      <c r="K62" s="21"/>
      <c r="L62" s="24"/>
      <c r="M62" s="21"/>
      <c r="N62" s="21"/>
    </row>
    <row r="63" spans="1:14">
      <c r="A63" s="21"/>
      <c r="B63" s="23"/>
      <c r="C63" s="21"/>
      <c r="D63" s="21"/>
      <c r="E63" s="21"/>
      <c r="F63" s="21"/>
      <c r="G63" s="22"/>
      <c r="H63" s="21"/>
      <c r="I63" s="21"/>
      <c r="J63" s="21"/>
      <c r="K63" s="21"/>
      <c r="L63" s="24"/>
      <c r="M63" s="21"/>
      <c r="N63" s="21"/>
    </row>
    <row r="64" spans="1:14">
      <c r="A64" s="21"/>
      <c r="B64" s="23"/>
      <c r="C64" s="21"/>
      <c r="D64" s="21"/>
      <c r="E64" s="21"/>
      <c r="F64" s="21"/>
      <c r="G64" s="22"/>
      <c r="H64" s="21"/>
      <c r="I64" s="21"/>
      <c r="J64" s="21"/>
      <c r="K64" s="21"/>
      <c r="L64" s="24"/>
      <c r="M64" s="21"/>
      <c r="N64" s="21"/>
    </row>
    <row r="65" spans="1:14">
      <c r="A65" s="21"/>
      <c r="B65" s="23"/>
      <c r="C65" s="21"/>
      <c r="D65" s="21"/>
      <c r="E65" s="21"/>
      <c r="F65" s="21"/>
      <c r="G65" s="22"/>
      <c r="H65" s="21"/>
      <c r="I65" s="21"/>
      <c r="J65" s="21"/>
      <c r="K65" s="21"/>
      <c r="L65" s="24"/>
      <c r="M65" s="21"/>
      <c r="N65" s="21"/>
    </row>
    <row r="66" spans="1:14">
      <c r="A66" s="21"/>
      <c r="B66" s="23"/>
      <c r="C66" s="21"/>
      <c r="D66" s="21"/>
      <c r="E66" s="21"/>
      <c r="F66" s="21"/>
      <c r="G66" s="22"/>
      <c r="H66" s="21"/>
      <c r="I66" s="21"/>
      <c r="J66" s="21"/>
      <c r="K66" s="21"/>
      <c r="L66" s="24"/>
      <c r="M66" s="21"/>
      <c r="N66" s="21"/>
    </row>
    <row r="67" spans="1:14">
      <c r="A67" s="21"/>
      <c r="B67" s="23"/>
      <c r="C67" s="21"/>
      <c r="D67" s="21"/>
      <c r="E67" s="21"/>
      <c r="F67" s="21"/>
      <c r="G67" s="22"/>
      <c r="H67" s="21"/>
      <c r="I67" s="21"/>
      <c r="J67" s="21"/>
      <c r="K67" s="21"/>
      <c r="L67" s="24"/>
      <c r="M67" s="21"/>
      <c r="N67" s="21"/>
    </row>
    <row r="68" spans="1:14">
      <c r="A68" s="21"/>
      <c r="B68" s="23"/>
      <c r="C68" s="21"/>
      <c r="D68" s="21"/>
      <c r="E68" s="21"/>
      <c r="F68" s="21"/>
      <c r="G68" s="22"/>
      <c r="H68" s="21"/>
      <c r="I68" s="21"/>
      <c r="J68" s="21"/>
      <c r="K68" s="21"/>
      <c r="L68" s="24"/>
      <c r="M68" s="21"/>
      <c r="N68" s="21"/>
    </row>
    <row r="69" spans="1:14">
      <c r="A69" s="21"/>
      <c r="B69" s="23"/>
      <c r="C69" s="21"/>
      <c r="D69" s="21"/>
      <c r="E69" s="21"/>
      <c r="F69" s="21"/>
      <c r="G69" s="22"/>
      <c r="H69" s="21"/>
      <c r="I69" s="21"/>
      <c r="J69" s="21"/>
      <c r="K69" s="21"/>
      <c r="L69" s="24"/>
      <c r="M69" s="21"/>
      <c r="N69" s="21"/>
    </row>
    <row r="70" spans="1:14">
      <c r="A70" s="21"/>
      <c r="B70" s="23"/>
      <c r="C70" s="21"/>
      <c r="D70" s="21"/>
      <c r="E70" s="21"/>
      <c r="F70" s="21"/>
      <c r="G70" s="22"/>
      <c r="H70" s="21"/>
      <c r="I70" s="21"/>
      <c r="J70" s="21"/>
      <c r="K70" s="21"/>
      <c r="L70" s="24"/>
      <c r="M70" s="21"/>
      <c r="N70" s="21"/>
    </row>
    <row r="71" spans="1:14">
      <c r="A71" s="21"/>
      <c r="B71" s="23"/>
      <c r="C71" s="21"/>
      <c r="D71" s="21"/>
      <c r="E71" s="21"/>
      <c r="F71" s="21"/>
      <c r="G71" s="22"/>
      <c r="H71" s="21"/>
      <c r="I71" s="21"/>
      <c r="J71" s="21"/>
      <c r="K71" s="21"/>
      <c r="L71" s="24"/>
      <c r="M71" s="21"/>
      <c r="N71" s="21"/>
    </row>
    <row r="72" spans="1:14">
      <c r="A72" s="21"/>
      <c r="B72" s="23"/>
      <c r="C72" s="21"/>
      <c r="D72" s="21"/>
      <c r="E72" s="21"/>
      <c r="F72" s="21"/>
      <c r="G72" s="22"/>
      <c r="H72" s="21"/>
      <c r="I72" s="21"/>
      <c r="J72" s="21"/>
      <c r="K72" s="21"/>
      <c r="L72" s="24"/>
      <c r="M72" s="21"/>
      <c r="N72" s="21"/>
    </row>
    <row r="73" spans="1:14">
      <c r="A73" s="21"/>
      <c r="B73" s="23"/>
      <c r="C73" s="21"/>
      <c r="D73" s="21"/>
      <c r="E73" s="21"/>
      <c r="F73" s="21"/>
      <c r="G73" s="22"/>
      <c r="H73" s="21"/>
      <c r="I73" s="21"/>
      <c r="J73" s="21"/>
      <c r="K73" s="21"/>
      <c r="L73" s="24"/>
      <c r="M73" s="21"/>
      <c r="N73" s="21"/>
    </row>
    <row r="74" spans="1:14">
      <c r="A74" s="21"/>
      <c r="B74" s="23"/>
      <c r="C74" s="21"/>
      <c r="D74" s="21"/>
      <c r="E74" s="21"/>
      <c r="F74" s="21"/>
      <c r="G74" s="22"/>
      <c r="H74" s="21"/>
      <c r="I74" s="21"/>
      <c r="J74" s="21"/>
      <c r="K74" s="21"/>
      <c r="L74" s="24"/>
      <c r="M74" s="21"/>
      <c r="N74" s="21"/>
    </row>
    <row r="75" spans="1:14">
      <c r="A75" s="21"/>
      <c r="B75" s="23"/>
      <c r="C75" s="21"/>
      <c r="D75" s="21"/>
      <c r="E75" s="21"/>
      <c r="F75" s="21"/>
      <c r="G75" s="22"/>
      <c r="H75" s="21"/>
      <c r="I75" s="21"/>
      <c r="J75" s="21"/>
      <c r="K75" s="21"/>
      <c r="L75" s="24"/>
      <c r="M75" s="21"/>
      <c r="N75" s="21"/>
    </row>
    <row r="76" spans="1:14">
      <c r="A76" s="21"/>
      <c r="B76" s="23"/>
      <c r="C76" s="21"/>
      <c r="D76" s="21"/>
      <c r="E76" s="21"/>
      <c r="F76" s="21"/>
      <c r="G76" s="22"/>
      <c r="H76" s="21"/>
      <c r="I76" s="21"/>
      <c r="J76" s="21"/>
      <c r="K76" s="21"/>
      <c r="L76" s="24"/>
      <c r="M76" s="21"/>
      <c r="N76" s="21"/>
    </row>
    <row r="77" spans="1:14">
      <c r="A77" s="21"/>
      <c r="B77" s="23"/>
      <c r="C77" s="21"/>
      <c r="D77" s="21"/>
      <c r="E77" s="21"/>
      <c r="F77" s="21"/>
      <c r="G77" s="22"/>
      <c r="H77" s="21"/>
      <c r="I77" s="21"/>
      <c r="J77" s="21"/>
      <c r="K77" s="21"/>
      <c r="L77" s="24"/>
      <c r="M77" s="21"/>
      <c r="N77" s="21"/>
    </row>
    <row r="78" spans="1:14">
      <c r="A78" s="21"/>
      <c r="B78" s="23"/>
      <c r="C78" s="21"/>
      <c r="D78" s="21"/>
      <c r="E78" s="21"/>
      <c r="F78" s="21"/>
      <c r="G78" s="22"/>
      <c r="H78" s="21"/>
      <c r="I78" s="21"/>
      <c r="J78" s="21"/>
      <c r="K78" s="21"/>
      <c r="L78" s="24"/>
      <c r="M78" s="21"/>
      <c r="N78" s="21"/>
    </row>
    <row r="79" spans="1:14">
      <c r="A79" s="21"/>
      <c r="B79" s="23"/>
      <c r="C79" s="21"/>
      <c r="D79" s="21"/>
      <c r="E79" s="21"/>
      <c r="F79" s="21"/>
      <c r="G79" s="22"/>
      <c r="H79" s="21"/>
      <c r="I79" s="21"/>
      <c r="J79" s="21"/>
      <c r="K79" s="21"/>
      <c r="L79" s="24"/>
      <c r="M79" s="21"/>
      <c r="N79" s="21"/>
    </row>
    <row r="80" spans="1:14">
      <c r="A80" s="21"/>
      <c r="B80" s="23"/>
      <c r="C80" s="21"/>
      <c r="D80" s="21"/>
      <c r="E80" s="21"/>
      <c r="F80" s="21"/>
      <c r="G80" s="22"/>
      <c r="H80" s="21"/>
      <c r="I80" s="21"/>
      <c r="J80" s="21"/>
      <c r="K80" s="21"/>
      <c r="L80" s="24"/>
      <c r="M80" s="21"/>
      <c r="N80" s="21"/>
    </row>
    <row r="81" spans="1:14">
      <c r="A81" s="21"/>
      <c r="B81" s="23"/>
      <c r="C81" s="21"/>
      <c r="D81" s="21"/>
      <c r="E81" s="21"/>
      <c r="F81" s="21"/>
      <c r="G81" s="22"/>
      <c r="H81" s="21"/>
      <c r="I81" s="21"/>
      <c r="J81" s="21"/>
      <c r="K81" s="21"/>
      <c r="L81" s="24"/>
      <c r="M81" s="21"/>
      <c r="N81" s="21"/>
    </row>
    <row r="82" spans="1:14">
      <c r="A82" s="21"/>
      <c r="B82" s="23"/>
      <c r="C82" s="21"/>
      <c r="D82" s="21"/>
      <c r="E82" s="21"/>
      <c r="F82" s="21"/>
      <c r="G82" s="22"/>
      <c r="H82" s="21"/>
      <c r="I82" s="21"/>
      <c r="J82" s="21"/>
      <c r="K82" s="21"/>
      <c r="L82" s="24"/>
      <c r="M82" s="21"/>
      <c r="N82" s="21"/>
    </row>
    <row r="83" spans="1:14">
      <c r="A83" s="21"/>
      <c r="B83" s="23"/>
      <c r="C83" s="21"/>
      <c r="D83" s="21"/>
      <c r="E83" s="21"/>
      <c r="F83" s="21"/>
      <c r="G83" s="22"/>
      <c r="H83" s="21"/>
      <c r="I83" s="21"/>
      <c r="J83" s="21"/>
      <c r="K83" s="21"/>
      <c r="L83" s="24"/>
      <c r="M83" s="21"/>
      <c r="N83" s="21"/>
    </row>
    <row r="84" spans="1:14">
      <c r="A84" s="21"/>
      <c r="B84" s="23"/>
      <c r="C84" s="21"/>
      <c r="D84" s="21"/>
      <c r="E84" s="21"/>
      <c r="F84" s="21"/>
      <c r="G84" s="22"/>
      <c r="H84" s="21"/>
      <c r="I84" s="21"/>
      <c r="J84" s="21"/>
      <c r="K84" s="21"/>
      <c r="L84" s="24"/>
      <c r="M84" s="21"/>
      <c r="N84" s="21"/>
    </row>
    <row r="85" spans="1:14">
      <c r="A85" s="21"/>
      <c r="B85" s="23"/>
      <c r="C85" s="21"/>
      <c r="D85" s="21"/>
      <c r="E85" s="21"/>
      <c r="F85" s="21"/>
      <c r="G85" s="22"/>
      <c r="H85" s="21"/>
      <c r="I85" s="21"/>
      <c r="J85" s="21"/>
      <c r="K85" s="21"/>
      <c r="L85" s="24"/>
      <c r="M85" s="21"/>
      <c r="N85" s="21"/>
    </row>
    <row r="86" spans="1:14">
      <c r="A86" s="21"/>
      <c r="B86" s="23"/>
      <c r="C86" s="21"/>
      <c r="D86" s="21"/>
      <c r="E86" s="21"/>
      <c r="F86" s="21"/>
      <c r="G86" s="22"/>
      <c r="H86" s="21"/>
      <c r="I86" s="21"/>
      <c r="J86" s="21"/>
      <c r="K86" s="21"/>
      <c r="L86" s="24"/>
      <c r="M86" s="21"/>
      <c r="N86" s="21"/>
    </row>
    <row r="87" spans="1:14">
      <c r="A87" s="21"/>
      <c r="B87" s="23"/>
      <c r="C87" s="21"/>
      <c r="D87" s="21"/>
      <c r="E87" s="21"/>
      <c r="F87" s="21"/>
      <c r="G87" s="22"/>
      <c r="H87" s="21"/>
      <c r="I87" s="21"/>
      <c r="J87" s="21"/>
      <c r="K87" s="21"/>
      <c r="L87" s="24"/>
      <c r="M87" s="21"/>
      <c r="N87" s="21"/>
    </row>
    <row r="88" spans="1:14">
      <c r="A88" s="21"/>
      <c r="B88" s="23"/>
      <c r="C88" s="21"/>
      <c r="D88" s="21"/>
      <c r="E88" s="21"/>
      <c r="F88" s="21"/>
      <c r="G88" s="22"/>
      <c r="H88" s="21"/>
      <c r="I88" s="21"/>
      <c r="J88" s="21"/>
      <c r="K88" s="21"/>
      <c r="L88" s="24"/>
      <c r="M88" s="21"/>
      <c r="N88" s="21"/>
    </row>
    <row r="89" spans="1:14">
      <c r="A89" s="21"/>
      <c r="B89" s="23"/>
      <c r="C89" s="21"/>
      <c r="D89" s="21"/>
      <c r="E89" s="21"/>
      <c r="F89" s="21"/>
      <c r="G89" s="22"/>
      <c r="H89" s="21"/>
      <c r="I89" s="21"/>
      <c r="J89" s="21"/>
      <c r="K89" s="21"/>
      <c r="L89" s="24"/>
      <c r="M89" s="21"/>
      <c r="N89" s="21"/>
    </row>
    <row r="90" spans="1:14">
      <c r="A90" s="21"/>
      <c r="B90" s="23"/>
      <c r="C90" s="21"/>
      <c r="D90" s="21"/>
      <c r="E90" s="21"/>
      <c r="F90" s="21"/>
      <c r="G90" s="22"/>
      <c r="H90" s="21"/>
      <c r="I90" s="21"/>
      <c r="J90" s="21"/>
      <c r="K90" s="21"/>
      <c r="L90" s="24"/>
      <c r="M90" s="21"/>
      <c r="N90" s="21"/>
    </row>
    <row r="91" spans="1:14">
      <c r="A91" s="21"/>
      <c r="B91" s="23"/>
      <c r="C91" s="21"/>
      <c r="D91" s="21"/>
      <c r="E91" s="21"/>
      <c r="F91" s="21"/>
      <c r="G91" s="22"/>
      <c r="H91" s="21"/>
      <c r="I91" s="21"/>
      <c r="J91" s="21"/>
      <c r="K91" s="21"/>
      <c r="L91" s="24"/>
      <c r="M91" s="21"/>
      <c r="N91" s="21"/>
    </row>
    <row r="92" spans="1:14">
      <c r="A92" s="21"/>
      <c r="B92" s="23"/>
      <c r="C92" s="21"/>
      <c r="D92" s="21"/>
      <c r="E92" s="21"/>
      <c r="F92" s="21"/>
      <c r="G92" s="22"/>
      <c r="H92" s="21"/>
      <c r="I92" s="21"/>
      <c r="J92" s="21"/>
      <c r="K92" s="21"/>
      <c r="L92" s="24"/>
      <c r="M92" s="21"/>
      <c r="N92" s="21"/>
    </row>
    <row r="93" spans="1:14">
      <c r="A93" s="21"/>
      <c r="B93" s="23"/>
      <c r="C93" s="21"/>
      <c r="D93" s="21"/>
      <c r="E93" s="21"/>
      <c r="F93" s="21"/>
      <c r="G93" s="22"/>
      <c r="H93" s="21"/>
      <c r="I93" s="21"/>
      <c r="J93" s="21"/>
      <c r="K93" s="21"/>
      <c r="L93" s="24"/>
      <c r="M93" s="21"/>
      <c r="N93" s="21"/>
    </row>
    <row r="94" spans="1:14">
      <c r="A94" s="21"/>
      <c r="B94" s="23"/>
      <c r="C94" s="21"/>
      <c r="D94" s="21"/>
      <c r="E94" s="21"/>
      <c r="F94" s="21"/>
      <c r="G94" s="22"/>
      <c r="H94" s="21"/>
      <c r="I94" s="21"/>
      <c r="J94" s="21"/>
      <c r="K94" s="21"/>
      <c r="L94" s="24"/>
      <c r="M94" s="21"/>
      <c r="N94" s="21"/>
    </row>
    <row r="95" spans="1:14">
      <c r="A95" s="21"/>
      <c r="B95" s="23"/>
      <c r="C95" s="21"/>
      <c r="D95" s="21"/>
      <c r="E95" s="21"/>
      <c r="F95" s="21"/>
      <c r="G95" s="22"/>
      <c r="H95" s="21"/>
      <c r="I95" s="21"/>
      <c r="J95" s="21"/>
      <c r="K95" s="21"/>
      <c r="L95" s="24"/>
      <c r="M95" s="21"/>
      <c r="N95" s="21"/>
    </row>
    <row r="96" spans="1:14">
      <c r="A96" s="21"/>
      <c r="B96" s="23"/>
      <c r="C96" s="21"/>
      <c r="D96" s="21"/>
      <c r="E96" s="21"/>
      <c r="F96" s="21"/>
      <c r="G96" s="22"/>
      <c r="H96" s="21"/>
      <c r="I96" s="21"/>
      <c r="J96" s="21"/>
      <c r="K96" s="21"/>
      <c r="L96" s="24"/>
      <c r="M96" s="21"/>
      <c r="N96" s="21"/>
    </row>
    <row r="97" spans="1:14">
      <c r="A97" s="21"/>
      <c r="B97" s="23"/>
      <c r="C97" s="21"/>
      <c r="D97" s="21"/>
      <c r="E97" s="21"/>
      <c r="F97" s="21"/>
      <c r="G97" s="22"/>
      <c r="H97" s="21"/>
      <c r="I97" s="21"/>
      <c r="J97" s="21"/>
      <c r="K97" s="21"/>
      <c r="L97" s="24"/>
      <c r="M97" s="21"/>
      <c r="N97" s="21"/>
    </row>
    <row r="98" spans="1:14">
      <c r="A98" s="21"/>
      <c r="B98" s="23"/>
      <c r="C98" s="21"/>
      <c r="D98" s="21"/>
      <c r="E98" s="21"/>
      <c r="F98" s="21"/>
      <c r="G98" s="22"/>
      <c r="H98" s="21"/>
      <c r="I98" s="21"/>
      <c r="J98" s="21"/>
      <c r="K98" s="21"/>
      <c r="L98" s="24"/>
      <c r="M98" s="21"/>
      <c r="N98" s="21"/>
    </row>
    <row r="99" spans="1:14">
      <c r="A99" s="21"/>
      <c r="B99" s="23"/>
      <c r="C99" s="21"/>
      <c r="D99" s="21"/>
      <c r="E99" s="21"/>
      <c r="F99" s="21"/>
      <c r="G99" s="22"/>
      <c r="H99" s="21"/>
      <c r="I99" s="21"/>
      <c r="J99" s="21"/>
      <c r="K99" s="21"/>
      <c r="L99" s="24"/>
      <c r="M99" s="21"/>
      <c r="N99" s="21"/>
    </row>
    <row r="100" spans="1:14">
      <c r="A100" s="21"/>
      <c r="B100" s="23"/>
      <c r="C100" s="21"/>
      <c r="D100" s="21"/>
      <c r="E100" s="21"/>
      <c r="F100" s="21"/>
      <c r="G100" s="22"/>
      <c r="H100" s="21"/>
      <c r="I100" s="21"/>
      <c r="J100" s="21"/>
      <c r="K100" s="21"/>
      <c r="L100" s="24"/>
      <c r="M100" s="21"/>
      <c r="N100" s="21"/>
    </row>
    <row r="101" spans="1:14">
      <c r="A101" s="21"/>
      <c r="B101" s="23"/>
      <c r="C101" s="21"/>
      <c r="D101" s="21"/>
      <c r="E101" s="21"/>
      <c r="F101" s="21"/>
      <c r="G101" s="22"/>
      <c r="H101" s="21"/>
      <c r="I101" s="21"/>
      <c r="J101" s="21"/>
      <c r="K101" s="21"/>
      <c r="L101" s="24"/>
      <c r="M101" s="21"/>
      <c r="N101" s="21"/>
    </row>
    <row r="102" spans="1:14">
      <c r="A102" s="21"/>
      <c r="B102" s="23"/>
      <c r="C102" s="21"/>
      <c r="D102" s="21"/>
      <c r="E102" s="21"/>
      <c r="F102" s="21"/>
      <c r="G102" s="22"/>
      <c r="H102" s="21"/>
      <c r="I102" s="21"/>
      <c r="J102" s="21"/>
      <c r="K102" s="21"/>
      <c r="L102" s="24"/>
      <c r="M102" s="21"/>
      <c r="N102" s="21"/>
    </row>
    <row r="103" spans="1:14">
      <c r="A103" s="21"/>
      <c r="B103" s="23"/>
      <c r="C103" s="21"/>
      <c r="D103" s="21"/>
      <c r="E103" s="21"/>
      <c r="F103" s="21"/>
      <c r="G103" s="22"/>
      <c r="H103" s="21"/>
      <c r="I103" s="21"/>
      <c r="J103" s="21"/>
      <c r="K103" s="21"/>
      <c r="L103" s="24"/>
      <c r="M103" s="21"/>
      <c r="N103" s="21"/>
    </row>
    <row r="104" spans="1:14">
      <c r="A104" s="21"/>
      <c r="B104" s="23"/>
      <c r="C104" s="21"/>
      <c r="D104" s="21"/>
      <c r="E104" s="21"/>
      <c r="F104" s="21"/>
      <c r="G104" s="22"/>
      <c r="H104" s="21"/>
      <c r="I104" s="21"/>
      <c r="J104" s="21"/>
      <c r="K104" s="21"/>
      <c r="L104" s="24"/>
      <c r="M104" s="21"/>
      <c r="N104" s="21"/>
    </row>
    <row r="105" spans="1:14">
      <c r="A105" s="21"/>
      <c r="B105" s="23"/>
      <c r="C105" s="21"/>
      <c r="D105" s="21"/>
      <c r="E105" s="21"/>
      <c r="F105" s="21"/>
      <c r="G105" s="22"/>
      <c r="H105" s="21"/>
      <c r="I105" s="21"/>
      <c r="J105" s="21"/>
      <c r="K105" s="21"/>
      <c r="L105" s="24"/>
      <c r="M105" s="21"/>
      <c r="N105" s="21"/>
    </row>
    <row r="106" spans="1:14">
      <c r="A106" s="21"/>
      <c r="B106" s="23"/>
      <c r="C106" s="21"/>
      <c r="D106" s="21"/>
      <c r="E106" s="21"/>
      <c r="F106" s="21"/>
      <c r="G106" s="22"/>
      <c r="H106" s="21"/>
      <c r="I106" s="21"/>
      <c r="J106" s="21"/>
      <c r="K106" s="21"/>
      <c r="L106" s="24"/>
      <c r="M106" s="21"/>
      <c r="N106" s="21"/>
    </row>
    <row r="107" spans="1:14">
      <c r="A107" s="21"/>
      <c r="B107" s="23"/>
      <c r="C107" s="21"/>
      <c r="D107" s="21"/>
      <c r="E107" s="21"/>
      <c r="F107" s="21"/>
      <c r="G107" s="22"/>
      <c r="H107" s="21"/>
      <c r="I107" s="21"/>
      <c r="J107" s="21"/>
      <c r="K107" s="21"/>
      <c r="L107" s="24"/>
      <c r="M107" s="21"/>
      <c r="N107" s="21"/>
    </row>
    <row r="108" spans="1:14">
      <c r="A108" s="21"/>
      <c r="B108" s="23"/>
      <c r="C108" s="21"/>
      <c r="D108" s="21"/>
      <c r="E108" s="21"/>
      <c r="F108" s="21"/>
      <c r="G108" s="22"/>
      <c r="H108" s="21"/>
      <c r="I108" s="21"/>
      <c r="J108" s="21"/>
      <c r="K108" s="21"/>
      <c r="L108" s="24"/>
      <c r="M108" s="21"/>
      <c r="N108" s="21"/>
    </row>
    <row r="109" spans="1:14">
      <c r="A109" s="21"/>
      <c r="B109" s="23"/>
      <c r="C109" s="21"/>
      <c r="D109" s="21"/>
      <c r="E109" s="21"/>
      <c r="F109" s="21"/>
      <c r="G109" s="22"/>
      <c r="H109" s="21"/>
      <c r="I109" s="21"/>
      <c r="J109" s="21"/>
      <c r="K109" s="21"/>
      <c r="L109" s="24"/>
      <c r="M109" s="21"/>
      <c r="N109" s="21"/>
    </row>
    <row r="110" spans="1:14">
      <c r="A110" s="21"/>
      <c r="B110" s="23"/>
      <c r="C110" s="21"/>
      <c r="D110" s="21"/>
      <c r="E110" s="21"/>
      <c r="F110" s="21"/>
      <c r="G110" s="22"/>
      <c r="H110" s="21"/>
      <c r="I110" s="21"/>
      <c r="J110" s="21"/>
      <c r="K110" s="21"/>
      <c r="L110" s="24"/>
      <c r="M110" s="21"/>
      <c r="N110" s="21"/>
    </row>
    <row r="111" spans="1:14">
      <c r="A111" s="21"/>
      <c r="B111" s="23"/>
      <c r="C111" s="21"/>
      <c r="D111" s="21"/>
      <c r="E111" s="21"/>
      <c r="F111" s="21"/>
      <c r="G111" s="22"/>
      <c r="H111" s="21"/>
      <c r="I111" s="21"/>
      <c r="J111" s="21"/>
      <c r="K111" s="21"/>
      <c r="L111" s="24"/>
      <c r="M111" s="21"/>
      <c r="N111" s="21"/>
    </row>
    <row r="112" spans="1:14">
      <c r="A112" s="21"/>
      <c r="B112" s="23"/>
      <c r="C112" s="21"/>
      <c r="D112" s="21"/>
      <c r="E112" s="21"/>
      <c r="F112" s="21"/>
      <c r="G112" s="22"/>
      <c r="H112" s="21"/>
      <c r="I112" s="21"/>
      <c r="J112" s="21"/>
      <c r="K112" s="21"/>
      <c r="L112" s="24"/>
      <c r="M112" s="21"/>
      <c r="N112" s="21"/>
    </row>
    <row r="113" spans="1:14">
      <c r="A113" s="21"/>
      <c r="B113" s="23"/>
      <c r="C113" s="21"/>
      <c r="D113" s="21"/>
      <c r="E113" s="21"/>
      <c r="F113" s="21"/>
      <c r="G113" s="22"/>
      <c r="H113" s="21"/>
      <c r="I113" s="21"/>
      <c r="J113" s="21"/>
      <c r="K113" s="21"/>
      <c r="L113" s="24"/>
      <c r="M113" s="21"/>
      <c r="N113" s="21"/>
    </row>
    <row r="114" spans="1:14">
      <c r="A114" s="21"/>
      <c r="B114" s="23"/>
      <c r="C114" s="21"/>
      <c r="D114" s="21"/>
      <c r="E114" s="21"/>
      <c r="F114" s="21"/>
      <c r="G114" s="22"/>
      <c r="H114" s="21"/>
      <c r="I114" s="21"/>
      <c r="J114" s="21"/>
      <c r="K114" s="21"/>
      <c r="L114" s="24"/>
      <c r="M114" s="21"/>
      <c r="N114" s="21"/>
    </row>
    <row r="115" spans="1:14">
      <c r="A115" s="21"/>
      <c r="B115" s="23"/>
      <c r="C115" s="21"/>
      <c r="D115" s="21"/>
      <c r="E115" s="21"/>
      <c r="F115" s="21"/>
      <c r="G115" s="22"/>
      <c r="H115" s="21"/>
      <c r="I115" s="21"/>
      <c r="J115" s="21"/>
      <c r="K115" s="21"/>
      <c r="L115" s="24"/>
      <c r="M115" s="21"/>
      <c r="N115" s="21"/>
    </row>
    <row r="116" spans="1:14">
      <c r="A116" s="21"/>
      <c r="B116" s="23"/>
      <c r="C116" s="21"/>
      <c r="D116" s="21"/>
      <c r="E116" s="21"/>
      <c r="F116" s="21"/>
      <c r="G116" s="22"/>
      <c r="H116" s="21"/>
      <c r="I116" s="21"/>
      <c r="J116" s="21"/>
      <c r="K116" s="21"/>
      <c r="L116" s="24"/>
      <c r="M116" s="21"/>
      <c r="N116" s="21"/>
    </row>
    <row r="117" spans="1:14">
      <c r="A117" s="21"/>
      <c r="B117" s="23"/>
      <c r="C117" s="21"/>
      <c r="D117" s="21"/>
      <c r="E117" s="21"/>
      <c r="F117" s="21"/>
      <c r="G117" s="22"/>
      <c r="H117" s="21"/>
      <c r="I117" s="21"/>
      <c r="J117" s="21"/>
      <c r="K117" s="21"/>
      <c r="L117" s="24"/>
      <c r="M117" s="21"/>
      <c r="N117" s="21"/>
    </row>
    <row r="118" spans="1:14">
      <c r="A118" s="21"/>
      <c r="B118" s="23"/>
      <c r="C118" s="21"/>
      <c r="D118" s="21"/>
      <c r="E118" s="21"/>
      <c r="F118" s="21"/>
      <c r="G118" s="22"/>
      <c r="H118" s="21"/>
      <c r="I118" s="21"/>
      <c r="J118" s="21"/>
      <c r="K118" s="21"/>
      <c r="L118" s="24"/>
      <c r="M118" s="21"/>
      <c r="N118" s="21"/>
    </row>
    <row r="119" spans="1:14">
      <c r="A119" s="21"/>
      <c r="B119" s="23"/>
      <c r="C119" s="21"/>
      <c r="D119" s="21"/>
      <c r="E119" s="21"/>
      <c r="F119" s="21"/>
      <c r="G119" s="22"/>
      <c r="H119" s="21"/>
      <c r="I119" s="21"/>
      <c r="J119" s="21"/>
      <c r="K119" s="21"/>
      <c r="L119" s="24"/>
      <c r="M119" s="21"/>
      <c r="N119" s="21"/>
    </row>
    <row r="120" spans="1:14">
      <c r="A120" s="21"/>
      <c r="B120" s="23"/>
      <c r="C120" s="21"/>
      <c r="D120" s="21"/>
      <c r="E120" s="21"/>
      <c r="F120" s="21"/>
      <c r="G120" s="22"/>
      <c r="H120" s="21"/>
      <c r="I120" s="21"/>
      <c r="J120" s="21"/>
      <c r="K120" s="21"/>
      <c r="L120" s="24"/>
      <c r="M120" s="21"/>
      <c r="N120" s="21"/>
    </row>
    <row r="121" spans="1:14">
      <c r="A121" s="21"/>
      <c r="B121" s="23"/>
      <c r="C121" s="21"/>
      <c r="D121" s="21"/>
      <c r="E121" s="21"/>
      <c r="F121" s="21"/>
      <c r="G121" s="22"/>
      <c r="H121" s="21"/>
      <c r="I121" s="21"/>
      <c r="J121" s="21"/>
      <c r="K121" s="21"/>
      <c r="L121" s="24"/>
      <c r="M121" s="21"/>
      <c r="N121" s="21"/>
    </row>
    <row r="122" spans="1:14">
      <c r="A122" s="21"/>
      <c r="B122" s="23"/>
      <c r="C122" s="21"/>
      <c r="D122" s="21"/>
      <c r="E122" s="21"/>
      <c r="F122" s="21"/>
      <c r="G122" s="22"/>
      <c r="H122" s="21"/>
      <c r="I122" s="21"/>
      <c r="J122" s="21"/>
      <c r="K122" s="21"/>
      <c r="L122" s="24"/>
      <c r="M122" s="21"/>
      <c r="N122" s="21"/>
    </row>
    <row r="123" spans="1:14">
      <c r="A123" s="21"/>
      <c r="B123" s="23"/>
      <c r="C123" s="21"/>
      <c r="D123" s="21"/>
      <c r="E123" s="21"/>
      <c r="F123" s="21"/>
      <c r="G123" s="22"/>
      <c r="H123" s="21"/>
      <c r="I123" s="21"/>
      <c r="J123" s="21"/>
      <c r="K123" s="21"/>
      <c r="L123" s="24"/>
      <c r="M123" s="21"/>
      <c r="N123" s="21"/>
    </row>
    <row r="124" spans="1:14">
      <c r="A124" s="21"/>
      <c r="B124" s="23"/>
      <c r="C124" s="21"/>
      <c r="D124" s="21"/>
      <c r="E124" s="21"/>
      <c r="F124" s="21"/>
      <c r="G124" s="22"/>
      <c r="H124" s="21"/>
      <c r="I124" s="21"/>
      <c r="J124" s="21"/>
      <c r="K124" s="21"/>
      <c r="L124" s="24"/>
      <c r="M124" s="21"/>
      <c r="N124" s="21"/>
    </row>
    <row r="125" spans="1:14">
      <c r="A125" s="21"/>
      <c r="B125" s="23"/>
      <c r="C125" s="21"/>
      <c r="D125" s="21"/>
      <c r="E125" s="21"/>
      <c r="F125" s="21"/>
      <c r="G125" s="22"/>
      <c r="H125" s="21"/>
      <c r="I125" s="21"/>
      <c r="J125" s="21"/>
      <c r="K125" s="21"/>
      <c r="L125" s="24"/>
      <c r="M125" s="21"/>
      <c r="N125" s="21"/>
    </row>
    <row r="126" spans="1:14">
      <c r="A126" s="21"/>
      <c r="B126" s="23"/>
      <c r="C126" s="21"/>
      <c r="D126" s="21"/>
      <c r="E126" s="21"/>
      <c r="F126" s="21"/>
      <c r="G126" s="22"/>
      <c r="H126" s="21"/>
      <c r="I126" s="21"/>
      <c r="J126" s="21"/>
      <c r="K126" s="21"/>
      <c r="L126" s="24"/>
      <c r="M126" s="21"/>
      <c r="N126" s="21"/>
    </row>
    <row r="127" spans="1:14">
      <c r="A127" s="21"/>
      <c r="B127" s="23"/>
      <c r="C127" s="21"/>
      <c r="D127" s="21"/>
      <c r="E127" s="21"/>
      <c r="F127" s="21"/>
      <c r="G127" s="22"/>
      <c r="H127" s="21"/>
      <c r="I127" s="21"/>
      <c r="J127" s="21"/>
      <c r="K127" s="21"/>
      <c r="L127" s="24"/>
      <c r="M127" s="21"/>
      <c r="N127" s="21"/>
    </row>
    <row r="128" spans="1:14">
      <c r="A128" s="21"/>
      <c r="B128" s="23"/>
      <c r="C128" s="21"/>
      <c r="D128" s="21"/>
      <c r="E128" s="21"/>
      <c r="F128" s="21"/>
      <c r="G128" s="22"/>
      <c r="H128" s="21"/>
      <c r="I128" s="21"/>
      <c r="J128" s="21"/>
      <c r="K128" s="21"/>
      <c r="L128" s="24"/>
      <c r="M128" s="21"/>
      <c r="N128" s="21"/>
    </row>
    <row r="129" spans="1:14">
      <c r="A129" s="21"/>
      <c r="B129" s="23"/>
      <c r="C129" s="21"/>
      <c r="D129" s="21"/>
      <c r="E129" s="21"/>
      <c r="F129" s="21"/>
      <c r="G129" s="22"/>
      <c r="H129" s="21"/>
      <c r="I129" s="21"/>
      <c r="J129" s="21"/>
      <c r="K129" s="21"/>
      <c r="L129" s="24"/>
      <c r="M129" s="21"/>
      <c r="N129" s="21"/>
    </row>
    <row r="130" spans="1:14">
      <c r="A130" s="21"/>
      <c r="B130" s="23"/>
      <c r="C130" s="21"/>
      <c r="D130" s="21"/>
      <c r="E130" s="21"/>
      <c r="F130" s="21"/>
      <c r="G130" s="22"/>
      <c r="H130" s="21"/>
      <c r="I130" s="21"/>
      <c r="J130" s="21"/>
      <c r="K130" s="21"/>
      <c r="L130" s="24"/>
      <c r="M130" s="21"/>
      <c r="N130" s="21"/>
    </row>
    <row r="131" spans="1:14">
      <c r="A131" s="21"/>
      <c r="B131" s="23"/>
      <c r="C131" s="21"/>
      <c r="D131" s="21"/>
      <c r="E131" s="21"/>
      <c r="F131" s="21"/>
      <c r="G131" s="22"/>
      <c r="H131" s="21"/>
      <c r="I131" s="21"/>
      <c r="J131" s="21"/>
      <c r="K131" s="21"/>
      <c r="L131" s="24"/>
      <c r="M131" s="21"/>
      <c r="N131" s="21"/>
    </row>
    <row r="132" spans="1:14">
      <c r="A132" s="21"/>
      <c r="B132" s="23"/>
      <c r="C132" s="21"/>
      <c r="D132" s="21"/>
      <c r="E132" s="21"/>
      <c r="F132" s="21"/>
      <c r="G132" s="22"/>
      <c r="H132" s="21"/>
      <c r="I132" s="21"/>
      <c r="J132" s="21"/>
      <c r="K132" s="21"/>
      <c r="L132" s="24"/>
      <c r="M132" s="21"/>
      <c r="N132" s="21"/>
    </row>
    <row r="133" spans="1:14">
      <c r="A133" s="21"/>
      <c r="B133" s="23"/>
      <c r="C133" s="21"/>
      <c r="D133" s="21"/>
      <c r="E133" s="21"/>
      <c r="F133" s="21"/>
      <c r="G133" s="22"/>
      <c r="H133" s="21"/>
      <c r="I133" s="21"/>
      <c r="J133" s="21"/>
      <c r="K133" s="21"/>
      <c r="L133" s="24"/>
      <c r="M133" s="21"/>
      <c r="N133" s="21"/>
    </row>
    <row r="134" spans="1:14">
      <c r="A134" s="21"/>
      <c r="B134" s="23"/>
      <c r="C134" s="21"/>
      <c r="D134" s="21"/>
      <c r="E134" s="21"/>
      <c r="F134" s="21"/>
      <c r="G134" s="22"/>
      <c r="H134" s="21"/>
      <c r="I134" s="21"/>
      <c r="J134" s="21"/>
      <c r="K134" s="21"/>
      <c r="L134" s="24"/>
      <c r="M134" s="21"/>
      <c r="N134" s="21"/>
    </row>
    <row r="135" spans="1:14">
      <c r="A135" s="21"/>
      <c r="B135" s="23"/>
      <c r="C135" s="21"/>
      <c r="D135" s="21"/>
      <c r="E135" s="21"/>
      <c r="F135" s="21"/>
      <c r="G135" s="22"/>
      <c r="H135" s="21"/>
      <c r="I135" s="21"/>
      <c r="J135" s="21"/>
      <c r="K135" s="21"/>
      <c r="L135" s="24"/>
      <c r="M135" s="21"/>
      <c r="N135" s="21"/>
    </row>
    <row r="136" spans="1:14">
      <c r="A136" s="21"/>
      <c r="B136" s="23"/>
      <c r="C136" s="21"/>
      <c r="D136" s="21"/>
      <c r="E136" s="21"/>
      <c r="F136" s="21"/>
      <c r="G136" s="22"/>
      <c r="H136" s="21"/>
      <c r="I136" s="21"/>
      <c r="J136" s="21"/>
      <c r="K136" s="21"/>
      <c r="L136" s="24"/>
      <c r="M136" s="21"/>
      <c r="N136" s="21"/>
    </row>
    <row r="137" spans="1:14">
      <c r="A137" s="21"/>
      <c r="B137" s="23"/>
      <c r="C137" s="21"/>
      <c r="D137" s="21"/>
      <c r="E137" s="21"/>
      <c r="F137" s="21"/>
      <c r="G137" s="22"/>
      <c r="H137" s="21"/>
      <c r="I137" s="21"/>
      <c r="J137" s="21"/>
      <c r="K137" s="21"/>
      <c r="L137" s="24"/>
      <c r="M137" s="21"/>
      <c r="N137" s="21"/>
    </row>
    <row r="138" spans="1:14">
      <c r="A138" s="21"/>
      <c r="B138" s="23"/>
      <c r="C138" s="21"/>
      <c r="D138" s="21"/>
      <c r="E138" s="21"/>
      <c r="F138" s="21"/>
      <c r="G138" s="22"/>
      <c r="H138" s="21"/>
      <c r="I138" s="21"/>
      <c r="J138" s="21"/>
      <c r="K138" s="21"/>
      <c r="L138" s="24"/>
      <c r="M138" s="21"/>
      <c r="N138" s="21"/>
    </row>
    <row r="139" spans="1:14">
      <c r="A139" s="21"/>
      <c r="B139" s="23"/>
      <c r="C139" s="21"/>
      <c r="D139" s="21"/>
      <c r="E139" s="21"/>
      <c r="F139" s="21"/>
      <c r="G139" s="22"/>
      <c r="H139" s="21"/>
      <c r="I139" s="21"/>
      <c r="J139" s="21"/>
      <c r="K139" s="21"/>
      <c r="L139" s="24"/>
      <c r="M139" s="21"/>
      <c r="N139" s="21"/>
    </row>
    <row r="140" spans="1:14">
      <c r="A140" s="21"/>
      <c r="B140" s="23"/>
      <c r="C140" s="21"/>
      <c r="D140" s="21"/>
      <c r="E140" s="21"/>
      <c r="F140" s="21"/>
      <c r="G140" s="22"/>
      <c r="H140" s="21"/>
      <c r="I140" s="21"/>
      <c r="J140" s="21"/>
      <c r="K140" s="21"/>
      <c r="L140" s="24"/>
      <c r="M140" s="21"/>
      <c r="N140" s="21"/>
    </row>
    <row r="141" spans="1:14">
      <c r="A141" s="21"/>
      <c r="B141" s="23"/>
      <c r="C141" s="21"/>
      <c r="D141" s="21"/>
      <c r="E141" s="21"/>
      <c r="F141" s="21"/>
      <c r="G141" s="22"/>
      <c r="H141" s="21"/>
      <c r="I141" s="21"/>
      <c r="J141" s="21"/>
      <c r="K141" s="21"/>
      <c r="L141" s="24"/>
      <c r="M141" s="21"/>
      <c r="N141" s="21"/>
    </row>
    <row r="142" spans="1:14">
      <c r="A142" s="21"/>
      <c r="B142" s="23"/>
      <c r="C142" s="21"/>
      <c r="D142" s="21"/>
      <c r="E142" s="21"/>
      <c r="F142" s="21"/>
      <c r="G142" s="22"/>
      <c r="H142" s="21"/>
      <c r="I142" s="21"/>
      <c r="J142" s="21"/>
      <c r="K142" s="21"/>
      <c r="L142" s="24"/>
      <c r="M142" s="21"/>
      <c r="N142" s="21"/>
    </row>
    <row r="143" spans="1:14">
      <c r="A143" s="21"/>
      <c r="B143" s="23"/>
      <c r="C143" s="21"/>
      <c r="D143" s="21"/>
      <c r="E143" s="21"/>
      <c r="F143" s="21"/>
      <c r="G143" s="22"/>
      <c r="H143" s="21"/>
      <c r="I143" s="21"/>
      <c r="J143" s="21"/>
      <c r="K143" s="21"/>
      <c r="L143" s="24"/>
      <c r="M143" s="21"/>
      <c r="N143" s="21"/>
    </row>
    <row r="144" spans="1:14">
      <c r="A144" s="21"/>
      <c r="B144" s="23"/>
      <c r="C144" s="21"/>
      <c r="D144" s="21"/>
      <c r="E144" s="21"/>
      <c r="F144" s="21"/>
      <c r="G144" s="22"/>
      <c r="H144" s="21"/>
      <c r="I144" s="21"/>
      <c r="J144" s="21"/>
      <c r="K144" s="21"/>
      <c r="L144" s="24"/>
      <c r="M144" s="21"/>
      <c r="N144" s="21"/>
    </row>
    <row r="145" spans="1:14">
      <c r="A145" s="21"/>
      <c r="B145" s="23"/>
      <c r="C145" s="21"/>
      <c r="D145" s="21"/>
      <c r="E145" s="21"/>
      <c r="F145" s="21"/>
      <c r="G145" s="22"/>
      <c r="H145" s="21"/>
      <c r="I145" s="21"/>
      <c r="J145" s="21"/>
      <c r="K145" s="21"/>
      <c r="L145" s="24"/>
      <c r="M145" s="21"/>
      <c r="N145" s="21"/>
    </row>
    <row r="146" spans="1:14">
      <c r="A146" s="21"/>
      <c r="B146" s="23"/>
      <c r="C146" s="21"/>
      <c r="D146" s="21"/>
      <c r="E146" s="21"/>
      <c r="F146" s="21"/>
      <c r="G146" s="22"/>
      <c r="H146" s="21"/>
      <c r="I146" s="21"/>
      <c r="J146" s="21"/>
      <c r="K146" s="21"/>
      <c r="L146" s="24"/>
      <c r="M146" s="21"/>
      <c r="N146" s="21"/>
    </row>
    <row r="147" spans="1:14">
      <c r="A147" s="21"/>
      <c r="B147" s="23"/>
      <c r="C147" s="21"/>
      <c r="D147" s="21"/>
      <c r="E147" s="21"/>
      <c r="F147" s="21"/>
      <c r="G147" s="22"/>
      <c r="H147" s="21"/>
      <c r="I147" s="21"/>
      <c r="J147" s="21"/>
      <c r="K147" s="21"/>
      <c r="L147" s="24"/>
      <c r="M147" s="21"/>
      <c r="N147" s="21"/>
    </row>
    <row r="148" spans="1:14">
      <c r="A148" s="21"/>
      <c r="B148" s="23"/>
      <c r="C148" s="21"/>
      <c r="D148" s="21"/>
      <c r="E148" s="21"/>
      <c r="F148" s="21"/>
      <c r="G148" s="22"/>
      <c r="H148" s="21"/>
      <c r="I148" s="21"/>
      <c r="J148" s="21"/>
      <c r="K148" s="21"/>
      <c r="L148" s="24"/>
      <c r="M148" s="21"/>
      <c r="N148" s="21"/>
    </row>
    <row r="149" spans="1:14">
      <c r="A149" s="21"/>
      <c r="B149" s="23"/>
      <c r="C149" s="21"/>
      <c r="D149" s="21"/>
      <c r="E149" s="21"/>
      <c r="F149" s="21"/>
      <c r="G149" s="22"/>
      <c r="H149" s="21"/>
      <c r="I149" s="21"/>
      <c r="J149" s="21"/>
      <c r="K149" s="21"/>
      <c r="L149" s="24"/>
      <c r="M149" s="21"/>
      <c r="N149" s="21"/>
    </row>
    <row r="150" spans="1:14">
      <c r="A150" s="21"/>
      <c r="B150" s="23"/>
      <c r="C150" s="21"/>
      <c r="D150" s="21"/>
      <c r="E150" s="21"/>
      <c r="F150" s="21"/>
      <c r="G150" s="22"/>
      <c r="H150" s="21"/>
      <c r="I150" s="21"/>
      <c r="J150" s="21"/>
      <c r="K150" s="21"/>
      <c r="L150" s="24"/>
      <c r="M150" s="21"/>
      <c r="N150" s="21"/>
    </row>
    <row r="151" spans="1:14">
      <c r="A151" s="21"/>
      <c r="B151" s="23"/>
      <c r="C151" s="21"/>
      <c r="D151" s="21"/>
      <c r="E151" s="21"/>
      <c r="F151" s="21"/>
      <c r="G151" s="22"/>
      <c r="H151" s="21"/>
      <c r="I151" s="21"/>
      <c r="J151" s="21"/>
      <c r="K151" s="21"/>
      <c r="L151" s="24"/>
      <c r="M151" s="21"/>
      <c r="N151" s="21"/>
    </row>
    <row r="152" spans="1:14">
      <c r="A152" s="21"/>
      <c r="B152" s="23"/>
      <c r="C152" s="21"/>
      <c r="D152" s="21"/>
      <c r="E152" s="21"/>
      <c r="F152" s="21"/>
      <c r="G152" s="60"/>
      <c r="H152" s="21"/>
      <c r="I152" s="21"/>
      <c r="J152" s="21"/>
      <c r="K152" s="21"/>
      <c r="L152" s="24"/>
      <c r="M152" s="21"/>
      <c r="N152" s="21"/>
    </row>
  </sheetData>
  <sortState xmlns:xlrd2="http://schemas.microsoft.com/office/spreadsheetml/2017/richdata2" ref="A142:O146">
    <sortCondition ref="C142:C146"/>
  </sortState>
  <mergeCells count="3">
    <mergeCell ref="G4:K4"/>
    <mergeCell ref="B4:B5"/>
    <mergeCell ref="C4:F4"/>
  </mergeCells>
  <conditionalFormatting sqref="B6:K19">
    <cfRule type="expression" dxfId="67" priority="1">
      <formula>$B6="ITALIA"</formula>
    </cfRule>
    <cfRule type="expression" dxfId="66" priority="14">
      <formula>$B6=""</formula>
    </cfRule>
    <cfRule type="expression" dxfId="65" priority="26">
      <formula>LEFT($B6,1)="*"</formula>
    </cfRule>
  </conditionalFormatting>
  <conditionalFormatting sqref="B7:K19">
    <cfRule type="expression" dxfId="64" priority="25">
      <formula>$B7=$B$1</formula>
    </cfRule>
  </conditionalFormatting>
  <conditionalFormatting sqref="F6:F19">
    <cfRule type="expression" dxfId="63" priority="28">
      <formula>$B6="ITALIA"</formula>
    </cfRule>
  </conditionalFormatting>
  <conditionalFormatting sqref="F6:F20">
    <cfRule type="expression" dxfId="62" priority="2">
      <formula>$B6="ITALIA"</formula>
    </cfRule>
  </conditionalFormatting>
  <conditionalFormatting sqref="J6:J16">
    <cfRule type="expression" dxfId="61" priority="3">
      <formula>$B6="ITALIA"</formula>
    </cfRule>
  </conditionalFormatting>
  <conditionalFormatting sqref="J17">
    <cfRule type="expression" dxfId="60" priority="9">
      <formula>$B17="ITALIA"</formula>
    </cfRule>
    <cfRule type="expression" dxfId="59" priority="10">
      <formula>$B17=""</formula>
    </cfRule>
    <cfRule type="expression" dxfId="58" priority="11">
      <formula>$B17=$B$1</formula>
    </cfRule>
    <cfRule type="expression" dxfId="57" priority="12">
      <formula>LEFT($B17,1)="*"</formula>
    </cfRule>
  </conditionalFormatting>
  <conditionalFormatting sqref="J6:K17">
    <cfRule type="expression" dxfId="56" priority="4">
      <formula>$B6="ITALIA"</formula>
    </cfRule>
    <cfRule type="expression" dxfId="55" priority="5">
      <formula>$B6=""</formula>
    </cfRule>
    <cfRule type="expression" dxfId="54" priority="7">
      <formula>LEFT($B6,1)="*"</formula>
    </cfRule>
  </conditionalFormatting>
  <conditionalFormatting sqref="J7:K17">
    <cfRule type="expression" dxfId="53" priority="6">
      <formula>$B7=$B$1</formula>
    </cfRule>
  </conditionalFormatting>
  <conditionalFormatting sqref="J17">
    <cfRule type="expression" dxfId="52" priority="13">
      <formula>$B17=#REF!</formula>
    </cfRule>
  </conditionalFormatting>
  <conditionalFormatting sqref="J7:K17">
    <cfRule type="expression" dxfId="51" priority="8">
      <formula>$B7=#REF!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T240"/>
  <sheetViews>
    <sheetView showGridLines="0" zoomScale="120" zoomScaleNormal="120" workbookViewId="0">
      <selection activeCell="A30" sqref="A30:XFD240"/>
    </sheetView>
  </sheetViews>
  <sheetFormatPr defaultColWidth="9.140625" defaultRowHeight="11.45"/>
  <cols>
    <col min="1" max="1" width="9.7109375" style="7" customWidth="1"/>
    <col min="2" max="2" width="9.28515625" style="7" customWidth="1"/>
    <col min="3" max="3" width="12.7109375" style="7" customWidth="1"/>
    <col min="4" max="9" width="9.140625" style="7"/>
    <col min="10" max="10" width="12.5703125" style="7" customWidth="1"/>
    <col min="11" max="16384" width="9.140625" style="7"/>
  </cols>
  <sheetData>
    <row r="1" spans="1:20" ht="52.5" customHeight="1">
      <c r="A1" s="173" t="s">
        <v>84</v>
      </c>
      <c r="B1" s="173"/>
      <c r="C1" s="173"/>
      <c r="D1" s="173"/>
      <c r="E1" s="173"/>
      <c r="F1" s="173"/>
      <c r="G1" s="173"/>
      <c r="H1" s="173"/>
      <c r="I1" s="173"/>
      <c r="K1"/>
      <c r="L1"/>
      <c r="M1"/>
      <c r="N1"/>
      <c r="O1"/>
      <c r="P1"/>
      <c r="Q1"/>
      <c r="R1"/>
      <c r="S1"/>
      <c r="T1"/>
    </row>
    <row r="2" spans="1:20" ht="52.5" customHeight="1">
      <c r="A2" s="11"/>
      <c r="B2" s="11"/>
      <c r="C2" s="11"/>
      <c r="D2" s="11"/>
      <c r="E2" s="11"/>
      <c r="F2" s="11"/>
      <c r="G2" s="11"/>
      <c r="H2" s="11"/>
      <c r="I2" s="11"/>
      <c r="L2"/>
      <c r="M2"/>
      <c r="N2"/>
      <c r="O2"/>
      <c r="P2"/>
      <c r="Q2"/>
      <c r="R2"/>
      <c r="S2"/>
      <c r="T2"/>
    </row>
    <row r="3" spans="1:20" ht="52.5" customHeight="1">
      <c r="A3" s="11"/>
      <c r="B3" s="11"/>
      <c r="C3" s="11"/>
      <c r="D3" s="11"/>
      <c r="E3" s="11"/>
      <c r="F3" s="11"/>
      <c r="G3" s="11"/>
      <c r="H3" s="54"/>
      <c r="I3" s="11"/>
      <c r="L3"/>
      <c r="M3"/>
      <c r="N3"/>
      <c r="O3"/>
      <c r="P3"/>
      <c r="Q3"/>
      <c r="R3"/>
      <c r="S3"/>
      <c r="T3"/>
    </row>
    <row r="4" spans="1:20">
      <c r="H4" s="175"/>
    </row>
    <row r="5" spans="1:20" ht="15" customHeight="1">
      <c r="H5" s="175"/>
    </row>
    <row r="6" spans="1:20">
      <c r="H6" s="175"/>
    </row>
    <row r="7" spans="1:20">
      <c r="H7" s="175"/>
      <c r="L7" s="9"/>
      <c r="M7" s="9"/>
      <c r="N7" s="9"/>
    </row>
    <row r="8" spans="1:20">
      <c r="H8" s="175"/>
      <c r="L8" s="9"/>
      <c r="M8" s="9"/>
      <c r="N8" s="9"/>
    </row>
    <row r="9" spans="1:20">
      <c r="L9" s="9"/>
      <c r="M9" s="9"/>
      <c r="N9" s="9"/>
    </row>
    <row r="10" spans="1:20">
      <c r="L10" s="9"/>
      <c r="M10" s="9"/>
      <c r="N10" s="9"/>
    </row>
    <row r="11" spans="1:20">
      <c r="L11" s="9"/>
      <c r="M11" s="9"/>
      <c r="N11" s="9"/>
    </row>
    <row r="12" spans="1:20">
      <c r="L12" s="9"/>
      <c r="M12" s="9"/>
      <c r="N12" s="9"/>
    </row>
    <row r="13" spans="1:20">
      <c r="L13" s="9"/>
      <c r="M13" s="9"/>
      <c r="N13" s="9"/>
    </row>
    <row r="14" spans="1:20">
      <c r="A14" s="174" t="s">
        <v>0</v>
      </c>
      <c r="B14" s="174"/>
      <c r="C14" s="174"/>
      <c r="D14" s="174"/>
      <c r="E14" s="174"/>
      <c r="F14" s="174" t="s">
        <v>85</v>
      </c>
      <c r="G14" s="174"/>
      <c r="H14" s="174"/>
      <c r="I14" s="174"/>
      <c r="J14" s="174"/>
      <c r="L14" s="9"/>
      <c r="M14" s="9"/>
      <c r="N14" s="9"/>
    </row>
    <row r="15" spans="1:20" ht="14.45">
      <c r="A15" t="s">
        <v>86</v>
      </c>
      <c r="B15" t="s">
        <v>87</v>
      </c>
      <c r="C15" t="s">
        <v>75</v>
      </c>
      <c r="D15" t="s">
        <v>88</v>
      </c>
      <c r="E15" t="s">
        <v>89</v>
      </c>
      <c r="G15" t="s">
        <v>87</v>
      </c>
      <c r="H15" t="s">
        <v>75</v>
      </c>
      <c r="I15" s="15" t="s">
        <v>88</v>
      </c>
      <c r="J15" t="s">
        <v>89</v>
      </c>
      <c r="L15" s="9"/>
      <c r="M15" s="9"/>
      <c r="N15" s="9"/>
    </row>
    <row r="16" spans="1:20">
      <c r="A16" s="7" t="s">
        <v>0</v>
      </c>
      <c r="B16" s="7" t="s">
        <v>90</v>
      </c>
      <c r="C16" s="7">
        <v>21347</v>
      </c>
      <c r="D16" s="7">
        <v>1</v>
      </c>
      <c r="E16" s="7">
        <v>13.0811513030903</v>
      </c>
      <c r="F16" s="7" t="s">
        <v>85</v>
      </c>
      <c r="G16" s="7" t="s">
        <v>90</v>
      </c>
      <c r="H16" s="7">
        <v>414622</v>
      </c>
      <c r="I16" s="16">
        <v>1</v>
      </c>
      <c r="J16" s="7">
        <v>7.71928178370365</v>
      </c>
      <c r="L16" s="9"/>
      <c r="M16" s="9"/>
      <c r="N16" s="9"/>
    </row>
    <row r="17" spans="1:11">
      <c r="A17" s="7" t="s">
        <v>0</v>
      </c>
      <c r="B17" s="7" t="s">
        <v>91</v>
      </c>
      <c r="C17" s="7">
        <v>19771</v>
      </c>
      <c r="D17" s="7">
        <v>2</v>
      </c>
      <c r="E17" s="7">
        <v>12.1153999350446</v>
      </c>
      <c r="F17" s="7" t="s">
        <v>85</v>
      </c>
      <c r="G17" s="7" t="s">
        <v>91</v>
      </c>
      <c r="H17" s="7">
        <v>1053042</v>
      </c>
      <c r="I17" s="16">
        <v>2</v>
      </c>
      <c r="J17" s="7">
        <v>19.6051534363224</v>
      </c>
    </row>
    <row r="18" spans="1:11">
      <c r="A18" s="7" t="s">
        <v>0</v>
      </c>
      <c r="B18" s="7" t="s">
        <v>92</v>
      </c>
      <c r="C18" s="7">
        <v>15538</v>
      </c>
      <c r="D18" s="7">
        <v>3</v>
      </c>
      <c r="E18" s="7">
        <v>9.52147509942459</v>
      </c>
      <c r="F18" s="7" t="s">
        <v>85</v>
      </c>
      <c r="G18" s="7" t="s">
        <v>92</v>
      </c>
      <c r="H18" s="7">
        <v>412457</v>
      </c>
      <c r="I18" s="16">
        <v>3</v>
      </c>
      <c r="J18" s="7">
        <v>7.6789746001443602</v>
      </c>
    </row>
    <row r="19" spans="1:11">
      <c r="A19" s="7" t="s">
        <v>0</v>
      </c>
      <c r="B19" s="7" t="s">
        <v>93</v>
      </c>
      <c r="C19" s="7">
        <v>13623</v>
      </c>
      <c r="D19" s="7">
        <v>4</v>
      </c>
      <c r="E19" s="7">
        <v>8.3479891414249696</v>
      </c>
      <c r="F19" s="7" t="s">
        <v>85</v>
      </c>
      <c r="G19" s="7" t="s">
        <v>93</v>
      </c>
      <c r="H19" s="7">
        <v>57980</v>
      </c>
      <c r="I19" s="16">
        <v>4</v>
      </c>
      <c r="J19" s="7">
        <v>1.07945057864546</v>
      </c>
    </row>
    <row r="20" spans="1:11">
      <c r="A20" s="7" t="s">
        <v>0</v>
      </c>
      <c r="B20" s="7" t="s">
        <v>94</v>
      </c>
      <c r="C20" s="7">
        <v>10756</v>
      </c>
      <c r="D20" s="7">
        <v>5</v>
      </c>
      <c r="E20" s="7">
        <v>6.5911305296312896</v>
      </c>
      <c r="F20" s="7" t="s">
        <v>85</v>
      </c>
      <c r="G20" s="7" t="s">
        <v>94</v>
      </c>
      <c r="H20" s="7">
        <v>213622</v>
      </c>
      <c r="I20" s="16">
        <v>5</v>
      </c>
      <c r="J20" s="7">
        <v>3.9771367973680598</v>
      </c>
    </row>
    <row r="21" spans="1:11" ht="14.45">
      <c r="A21" t="s">
        <v>0</v>
      </c>
      <c r="B21" t="s">
        <v>95</v>
      </c>
      <c r="C21">
        <v>7900</v>
      </c>
      <c r="D21">
        <v>6</v>
      </c>
      <c r="E21">
        <v>4.8410125682490897</v>
      </c>
      <c r="F21" t="s">
        <v>85</v>
      </c>
      <c r="G21" t="s">
        <v>95</v>
      </c>
      <c r="H21">
        <v>287187</v>
      </c>
      <c r="I21">
        <v>6</v>
      </c>
      <c r="J21">
        <v>5.3467432447301402</v>
      </c>
      <c r="K21"/>
    </row>
    <row r="22" spans="1:11">
      <c r="A22" s="7" t="s">
        <v>0</v>
      </c>
      <c r="B22" s="7" t="s">
        <v>96</v>
      </c>
      <c r="C22" s="7">
        <v>6130</v>
      </c>
      <c r="D22" s="7">
        <v>7</v>
      </c>
      <c r="E22" s="7">
        <v>3.75638063840087</v>
      </c>
      <c r="F22" s="7" t="s">
        <v>85</v>
      </c>
      <c r="G22" s="7" t="s">
        <v>96</v>
      </c>
      <c r="H22" s="7">
        <v>116169</v>
      </c>
      <c r="I22" s="16">
        <v>7</v>
      </c>
      <c r="J22" s="7">
        <v>2.1627922433712401</v>
      </c>
    </row>
    <row r="23" spans="1:11">
      <c r="A23" s="7" t="s">
        <v>0</v>
      </c>
      <c r="B23" s="7" t="s">
        <v>97</v>
      </c>
      <c r="C23" s="7">
        <v>5773</v>
      </c>
      <c r="D23" s="7">
        <v>8</v>
      </c>
      <c r="E23" s="7">
        <v>3.5376158932281001</v>
      </c>
      <c r="F23" s="7" t="s">
        <v>85</v>
      </c>
      <c r="G23" s="7" t="s">
        <v>97</v>
      </c>
      <c r="H23" s="7">
        <v>311250</v>
      </c>
      <c r="I23" s="16">
        <v>8</v>
      </c>
      <c r="J23" s="7">
        <v>5.7947394377957799</v>
      </c>
    </row>
    <row r="24" spans="1:11">
      <c r="A24" s="7" t="s">
        <v>0</v>
      </c>
      <c r="B24" s="7" t="s">
        <v>98</v>
      </c>
      <c r="C24" s="7">
        <v>4734</v>
      </c>
      <c r="D24" s="7">
        <v>9</v>
      </c>
      <c r="E24" s="7">
        <v>2.9009308225431898</v>
      </c>
      <c r="F24" s="7" t="s">
        <v>85</v>
      </c>
      <c r="G24" s="7" t="s">
        <v>98</v>
      </c>
      <c r="H24" s="7">
        <v>123828</v>
      </c>
      <c r="I24" s="16">
        <v>9</v>
      </c>
      <c r="J24" s="7">
        <v>2.3053847232237001</v>
      </c>
    </row>
    <row r="25" spans="1:11">
      <c r="A25" s="7" t="s">
        <v>0</v>
      </c>
      <c r="B25" s="7" t="s">
        <v>99</v>
      </c>
      <c r="C25" s="7">
        <v>4070</v>
      </c>
      <c r="D25" s="7">
        <v>10</v>
      </c>
      <c r="E25" s="7">
        <v>2.4940406522498502</v>
      </c>
      <c r="F25" s="7" t="s">
        <v>85</v>
      </c>
      <c r="G25" s="7" t="s">
        <v>99</v>
      </c>
      <c r="H25" s="7">
        <v>174141</v>
      </c>
      <c r="I25" s="16">
        <v>10</v>
      </c>
      <c r="J25" s="7">
        <v>3.24209388092271</v>
      </c>
    </row>
    <row r="26" spans="1:11">
      <c r="D26" s="8"/>
      <c r="I26" s="8"/>
    </row>
    <row r="27" spans="1:11">
      <c r="D27" s="8"/>
    </row>
    <row r="28" spans="1:11">
      <c r="D28" s="8"/>
    </row>
    <row r="29" spans="1:11" ht="14.45">
      <c r="A29"/>
      <c r="B29"/>
      <c r="C29"/>
      <c r="D29"/>
      <c r="E29"/>
      <c r="F29"/>
      <c r="G29"/>
      <c r="H29"/>
      <c r="I29"/>
      <c r="J29"/>
    </row>
    <row r="30" spans="1:11" ht="14.45">
      <c r="A30"/>
      <c r="B30"/>
      <c r="C30"/>
      <c r="D30"/>
      <c r="E30"/>
      <c r="F30"/>
      <c r="G30"/>
      <c r="H30"/>
      <c r="I30"/>
      <c r="J30"/>
    </row>
    <row r="31" spans="1:11" ht="14.45">
      <c r="A31"/>
      <c r="B31"/>
      <c r="C31"/>
      <c r="D31"/>
      <c r="E31"/>
      <c r="F31"/>
      <c r="G31"/>
      <c r="H31"/>
      <c r="I31"/>
      <c r="J31"/>
    </row>
    <row r="32" spans="1:11" ht="14.45">
      <c r="A32"/>
      <c r="B32"/>
      <c r="C32"/>
      <c r="D32"/>
      <c r="E32"/>
      <c r="F32"/>
      <c r="G32"/>
      <c r="H32"/>
      <c r="I32"/>
      <c r="J32"/>
    </row>
    <row r="33" spans="1:10" ht="14.45">
      <c r="A33"/>
      <c r="B33"/>
      <c r="C33"/>
      <c r="D33"/>
      <c r="E33"/>
      <c r="F33"/>
      <c r="G33"/>
      <c r="H33"/>
      <c r="I33"/>
      <c r="J33"/>
    </row>
    <row r="34" spans="1:10" ht="14.45">
      <c r="A34"/>
      <c r="B34"/>
      <c r="C34"/>
      <c r="D34"/>
      <c r="E34"/>
      <c r="F34"/>
      <c r="G34"/>
      <c r="H34"/>
      <c r="I34"/>
      <c r="J34"/>
    </row>
    <row r="35" spans="1:10" ht="14.45">
      <c r="A35"/>
      <c r="B35"/>
      <c r="C35"/>
      <c r="D35"/>
      <c r="E35"/>
      <c r="F35"/>
      <c r="G35"/>
      <c r="H35"/>
      <c r="I35"/>
      <c r="J35"/>
    </row>
    <row r="36" spans="1:10" ht="14.45">
      <c r="A36"/>
      <c r="B36"/>
      <c r="C36"/>
      <c r="D36"/>
      <c r="E36"/>
      <c r="F36"/>
      <c r="G36"/>
      <c r="H36"/>
      <c r="I36"/>
      <c r="J36"/>
    </row>
    <row r="37" spans="1:10" ht="14.45">
      <c r="A37"/>
      <c r="B37"/>
      <c r="C37"/>
      <c r="D37"/>
      <c r="E37"/>
      <c r="F37"/>
      <c r="G37"/>
      <c r="H37"/>
      <c r="I37"/>
      <c r="J37"/>
    </row>
    <row r="38" spans="1:10" ht="14.45">
      <c r="A38"/>
      <c r="B38"/>
      <c r="C38"/>
      <c r="D38"/>
      <c r="E38"/>
      <c r="F38"/>
      <c r="G38"/>
      <c r="H38"/>
      <c r="I38"/>
      <c r="J38"/>
    </row>
    <row r="39" spans="1:10" ht="14.45">
      <c r="A39"/>
      <c r="B39"/>
      <c r="C39"/>
      <c r="D39"/>
      <c r="E39"/>
      <c r="F39"/>
      <c r="G39"/>
      <c r="H39"/>
      <c r="I39"/>
      <c r="J39"/>
    </row>
    <row r="40" spans="1:10" ht="14.45">
      <c r="A40"/>
      <c r="B40"/>
      <c r="C40"/>
      <c r="D40"/>
      <c r="E40"/>
      <c r="F40"/>
      <c r="G40"/>
      <c r="H40"/>
      <c r="I40"/>
      <c r="J40"/>
    </row>
    <row r="41" spans="1:10" ht="14.45">
      <c r="A41"/>
      <c r="B41"/>
      <c r="C41"/>
      <c r="D41"/>
      <c r="E41"/>
      <c r="F41"/>
      <c r="G41"/>
      <c r="H41"/>
      <c r="I41"/>
      <c r="J41"/>
    </row>
    <row r="42" spans="1:10" ht="14.45">
      <c r="A42"/>
      <c r="B42"/>
      <c r="C42"/>
      <c r="D42"/>
      <c r="E42"/>
      <c r="F42"/>
      <c r="G42"/>
      <c r="H42"/>
      <c r="I42"/>
      <c r="J42"/>
    </row>
    <row r="43" spans="1:10" ht="14.45">
      <c r="A43"/>
      <c r="B43"/>
      <c r="C43"/>
      <c r="D43"/>
      <c r="E43"/>
      <c r="F43"/>
      <c r="G43"/>
      <c r="H43"/>
      <c r="I43"/>
      <c r="J43"/>
    </row>
    <row r="44" spans="1:10" ht="14.45">
      <c r="A44"/>
      <c r="B44"/>
      <c r="C44"/>
      <c r="D44"/>
      <c r="E44"/>
      <c r="F44"/>
      <c r="G44"/>
      <c r="H44"/>
      <c r="I44"/>
      <c r="J44"/>
    </row>
    <row r="45" spans="1:10" ht="14.45">
      <c r="A45"/>
      <c r="B45"/>
      <c r="C45"/>
      <c r="D45"/>
      <c r="E45"/>
      <c r="F45"/>
      <c r="G45"/>
      <c r="H45"/>
      <c r="I45"/>
      <c r="J45"/>
    </row>
    <row r="46" spans="1:10" ht="14.45">
      <c r="A46"/>
      <c r="B46"/>
      <c r="C46"/>
      <c r="D46"/>
      <c r="E46"/>
      <c r="F46"/>
      <c r="G46"/>
      <c r="H46"/>
      <c r="I46"/>
      <c r="J46"/>
    </row>
    <row r="47" spans="1:10" ht="14.45">
      <c r="A47"/>
      <c r="B47"/>
      <c r="C47"/>
      <c r="D47"/>
      <c r="E47"/>
      <c r="F47"/>
      <c r="G47"/>
      <c r="H47"/>
      <c r="I47"/>
      <c r="J47"/>
    </row>
    <row r="48" spans="1:10" ht="14.45">
      <c r="A48"/>
      <c r="B48"/>
      <c r="C48"/>
      <c r="D48"/>
      <c r="E48"/>
      <c r="F48"/>
      <c r="G48"/>
      <c r="H48"/>
      <c r="I48"/>
      <c r="J48"/>
    </row>
    <row r="49" spans="1:10" ht="14.45">
      <c r="A49"/>
      <c r="B49"/>
      <c r="C49"/>
      <c r="D49"/>
      <c r="E49"/>
      <c r="F49"/>
      <c r="G49"/>
      <c r="H49"/>
      <c r="I49"/>
      <c r="J49"/>
    </row>
    <row r="50" spans="1:10" ht="14.45">
      <c r="A50"/>
      <c r="B50"/>
      <c r="C50"/>
      <c r="D50"/>
      <c r="E50"/>
      <c r="F50"/>
      <c r="G50"/>
      <c r="H50"/>
      <c r="I50"/>
      <c r="J50"/>
    </row>
    <row r="51" spans="1:10" ht="14.45">
      <c r="A51"/>
      <c r="B51"/>
      <c r="C51"/>
      <c r="D51"/>
      <c r="E51"/>
      <c r="F51"/>
      <c r="G51"/>
      <c r="H51"/>
      <c r="I51"/>
      <c r="J51"/>
    </row>
    <row r="52" spans="1:10" ht="14.45">
      <c r="A52"/>
      <c r="B52"/>
      <c r="C52"/>
      <c r="D52"/>
      <c r="E52"/>
      <c r="F52"/>
      <c r="G52"/>
      <c r="H52"/>
      <c r="I52"/>
      <c r="J52"/>
    </row>
    <row r="53" spans="1:10" ht="14.45">
      <c r="A53"/>
      <c r="B53"/>
      <c r="C53"/>
      <c r="D53"/>
      <c r="E53"/>
      <c r="F53"/>
      <c r="G53"/>
      <c r="H53"/>
      <c r="I53"/>
      <c r="J53"/>
    </row>
    <row r="54" spans="1:10" ht="14.45">
      <c r="A54"/>
      <c r="B54"/>
      <c r="C54"/>
      <c r="D54"/>
      <c r="E54"/>
      <c r="F54"/>
      <c r="G54"/>
      <c r="H54"/>
      <c r="I54"/>
      <c r="J54"/>
    </row>
    <row r="55" spans="1:10" ht="14.45">
      <c r="A55"/>
      <c r="B55"/>
      <c r="C55"/>
      <c r="D55"/>
      <c r="E55"/>
      <c r="F55"/>
      <c r="G55"/>
      <c r="H55"/>
      <c r="I55"/>
      <c r="J55"/>
    </row>
    <row r="56" spans="1:10" ht="14.45">
      <c r="A56"/>
      <c r="B56"/>
      <c r="C56"/>
      <c r="D56"/>
      <c r="E56"/>
      <c r="F56"/>
      <c r="G56"/>
      <c r="H56"/>
      <c r="I56"/>
      <c r="J56"/>
    </row>
    <row r="57" spans="1:10" ht="14.45">
      <c r="A57"/>
      <c r="B57"/>
      <c r="C57"/>
      <c r="D57"/>
      <c r="E57"/>
      <c r="F57"/>
      <c r="G57"/>
      <c r="H57"/>
      <c r="I57"/>
      <c r="J57"/>
    </row>
    <row r="58" spans="1:10" ht="14.45">
      <c r="A58"/>
      <c r="B58"/>
      <c r="C58"/>
      <c r="D58"/>
      <c r="E58"/>
      <c r="F58"/>
      <c r="G58"/>
      <c r="H58"/>
      <c r="I58"/>
      <c r="J58"/>
    </row>
    <row r="59" spans="1:10" ht="14.45">
      <c r="A59"/>
      <c r="B59"/>
      <c r="C59"/>
      <c r="D59"/>
      <c r="E59"/>
      <c r="F59"/>
      <c r="G59"/>
      <c r="H59"/>
      <c r="I59"/>
      <c r="J59"/>
    </row>
    <row r="60" spans="1:10" ht="14.45">
      <c r="A60"/>
      <c r="B60"/>
      <c r="C60"/>
      <c r="D60"/>
      <c r="E60"/>
      <c r="F60"/>
      <c r="G60"/>
      <c r="H60"/>
      <c r="I60"/>
      <c r="J60"/>
    </row>
    <row r="61" spans="1:10" ht="14.45">
      <c r="A61"/>
      <c r="B61"/>
      <c r="C61"/>
      <c r="D61"/>
      <c r="E61"/>
      <c r="F61"/>
      <c r="G61"/>
      <c r="H61"/>
      <c r="I61"/>
      <c r="J61"/>
    </row>
    <row r="62" spans="1:10" ht="14.45">
      <c r="A62"/>
      <c r="B62"/>
      <c r="C62"/>
      <c r="D62"/>
      <c r="E62"/>
      <c r="F62"/>
      <c r="G62"/>
      <c r="H62"/>
      <c r="I62"/>
      <c r="J62"/>
    </row>
    <row r="63" spans="1:10" ht="14.45">
      <c r="A63"/>
      <c r="B63"/>
      <c r="C63"/>
      <c r="D63"/>
      <c r="E63"/>
      <c r="F63"/>
      <c r="G63"/>
      <c r="H63"/>
      <c r="I63"/>
      <c r="J63"/>
    </row>
    <row r="64" spans="1:10" ht="14.45">
      <c r="A64"/>
      <c r="B64"/>
      <c r="C64"/>
      <c r="D64"/>
      <c r="E64"/>
      <c r="F64"/>
      <c r="G64"/>
      <c r="H64"/>
      <c r="I64"/>
      <c r="J64"/>
    </row>
    <row r="65" spans="1:10" ht="14.45">
      <c r="A65"/>
      <c r="B65"/>
      <c r="C65"/>
      <c r="D65"/>
      <c r="E65"/>
      <c r="F65"/>
      <c r="G65"/>
      <c r="H65"/>
      <c r="I65"/>
      <c r="J65"/>
    </row>
    <row r="66" spans="1:10" ht="14.45">
      <c r="A66"/>
      <c r="B66"/>
      <c r="C66"/>
      <c r="D66"/>
      <c r="E66"/>
      <c r="F66"/>
      <c r="G66"/>
      <c r="H66"/>
      <c r="I66"/>
      <c r="J66"/>
    </row>
    <row r="67" spans="1:10" ht="14.45">
      <c r="A67"/>
      <c r="B67"/>
      <c r="C67"/>
      <c r="D67"/>
      <c r="E67"/>
      <c r="F67"/>
      <c r="G67"/>
      <c r="H67"/>
      <c r="I67"/>
      <c r="J67"/>
    </row>
    <row r="68" spans="1:10" ht="14.45">
      <c r="A68"/>
      <c r="B68"/>
      <c r="C68"/>
      <c r="D68"/>
      <c r="E68"/>
      <c r="F68"/>
      <c r="G68"/>
      <c r="H68"/>
      <c r="I68"/>
      <c r="J68"/>
    </row>
    <row r="69" spans="1:10" ht="14.45">
      <c r="A69"/>
      <c r="B69"/>
      <c r="C69"/>
      <c r="D69"/>
      <c r="E69"/>
      <c r="F69"/>
      <c r="G69"/>
      <c r="H69"/>
      <c r="I69"/>
      <c r="J69"/>
    </row>
    <row r="70" spans="1:10" ht="14.45">
      <c r="A70"/>
      <c r="B70"/>
      <c r="C70"/>
      <c r="D70"/>
      <c r="E70"/>
      <c r="F70"/>
      <c r="G70"/>
      <c r="H70"/>
      <c r="I70"/>
      <c r="J70"/>
    </row>
    <row r="71" spans="1:10" ht="14.45">
      <c r="A71"/>
      <c r="B71"/>
      <c r="C71"/>
      <c r="D71"/>
      <c r="E71"/>
      <c r="F71"/>
      <c r="G71"/>
      <c r="H71"/>
      <c r="I71"/>
      <c r="J71"/>
    </row>
    <row r="72" spans="1:10" ht="14.45">
      <c r="A72"/>
      <c r="B72"/>
      <c r="C72"/>
      <c r="D72"/>
      <c r="E72"/>
      <c r="F72"/>
      <c r="G72"/>
      <c r="H72"/>
      <c r="I72"/>
      <c r="J72"/>
    </row>
    <row r="73" spans="1:10" ht="14.45">
      <c r="A73"/>
      <c r="B73"/>
      <c r="C73"/>
      <c r="D73"/>
      <c r="E73"/>
      <c r="F73"/>
      <c r="G73"/>
      <c r="H73"/>
      <c r="I73"/>
      <c r="J73"/>
    </row>
    <row r="74" spans="1:10" ht="14.45">
      <c r="A74"/>
      <c r="B74"/>
      <c r="C74"/>
      <c r="D74"/>
      <c r="E74"/>
      <c r="F74"/>
      <c r="G74"/>
      <c r="H74"/>
      <c r="I74"/>
      <c r="J74"/>
    </row>
    <row r="75" spans="1:10" ht="14.45">
      <c r="A75"/>
      <c r="B75"/>
      <c r="C75"/>
      <c r="D75"/>
      <c r="E75"/>
      <c r="F75"/>
      <c r="G75"/>
      <c r="H75"/>
      <c r="I75"/>
      <c r="J75"/>
    </row>
    <row r="76" spans="1:10" ht="14.45">
      <c r="A76"/>
      <c r="B76"/>
      <c r="C76"/>
      <c r="D76"/>
      <c r="E76"/>
      <c r="F76"/>
      <c r="G76"/>
      <c r="H76"/>
      <c r="I76"/>
      <c r="J76"/>
    </row>
    <row r="77" spans="1:10" ht="14.45">
      <c r="A77"/>
      <c r="B77"/>
      <c r="C77"/>
      <c r="D77"/>
      <c r="E77"/>
      <c r="F77"/>
      <c r="G77"/>
      <c r="H77"/>
      <c r="I77"/>
      <c r="J77"/>
    </row>
    <row r="78" spans="1:10" ht="14.45">
      <c r="A78"/>
      <c r="B78"/>
      <c r="C78"/>
      <c r="D78"/>
      <c r="E78"/>
      <c r="F78"/>
      <c r="G78"/>
      <c r="H78"/>
      <c r="I78"/>
      <c r="J78"/>
    </row>
    <row r="79" spans="1:10" ht="14.45">
      <c r="A79"/>
      <c r="B79"/>
      <c r="C79"/>
      <c r="D79"/>
      <c r="E79"/>
      <c r="F79"/>
      <c r="G79"/>
      <c r="H79"/>
      <c r="I79"/>
      <c r="J79"/>
    </row>
    <row r="80" spans="1:10" ht="14.45">
      <c r="A80"/>
      <c r="B80"/>
      <c r="C80"/>
      <c r="D80"/>
      <c r="E80"/>
      <c r="F80"/>
      <c r="G80"/>
      <c r="H80"/>
      <c r="I80"/>
      <c r="J80"/>
    </row>
    <row r="81" spans="1:10" ht="14.45">
      <c r="A81"/>
      <c r="B81"/>
      <c r="C81"/>
      <c r="D81"/>
      <c r="E81"/>
      <c r="F81"/>
      <c r="G81"/>
      <c r="H81"/>
      <c r="I81"/>
      <c r="J81"/>
    </row>
    <row r="82" spans="1:10" ht="14.45">
      <c r="A82"/>
      <c r="B82"/>
      <c r="C82"/>
      <c r="D82"/>
      <c r="E82"/>
      <c r="F82"/>
      <c r="G82"/>
      <c r="H82"/>
      <c r="I82"/>
      <c r="J82"/>
    </row>
    <row r="83" spans="1:10" ht="14.45">
      <c r="A83"/>
      <c r="B83"/>
      <c r="C83"/>
      <c r="D83"/>
      <c r="E83"/>
      <c r="F83"/>
      <c r="G83"/>
      <c r="H83"/>
      <c r="I83"/>
      <c r="J83"/>
    </row>
    <row r="84" spans="1:10" ht="14.45">
      <c r="A84"/>
      <c r="B84"/>
      <c r="C84"/>
      <c r="D84"/>
      <c r="E84"/>
      <c r="F84"/>
      <c r="G84"/>
      <c r="H84"/>
      <c r="I84"/>
      <c r="J84"/>
    </row>
    <row r="85" spans="1:10" ht="14.45">
      <c r="A85"/>
      <c r="B85"/>
      <c r="C85"/>
      <c r="D85"/>
      <c r="E85"/>
      <c r="F85"/>
      <c r="G85"/>
      <c r="H85"/>
      <c r="I85"/>
      <c r="J85"/>
    </row>
    <row r="86" spans="1:10" ht="14.45">
      <c r="A86"/>
      <c r="B86"/>
      <c r="C86"/>
      <c r="D86"/>
      <c r="E86"/>
      <c r="F86"/>
      <c r="G86"/>
      <c r="H86"/>
      <c r="I86"/>
      <c r="J86"/>
    </row>
    <row r="87" spans="1:10" ht="14.45">
      <c r="A87"/>
      <c r="B87"/>
      <c r="C87"/>
      <c r="D87"/>
      <c r="E87"/>
      <c r="F87"/>
      <c r="G87"/>
      <c r="H87"/>
      <c r="I87"/>
      <c r="J87"/>
    </row>
    <row r="88" spans="1:10" ht="14.45">
      <c r="A88"/>
      <c r="B88"/>
      <c r="C88"/>
      <c r="D88"/>
      <c r="E88"/>
      <c r="F88"/>
      <c r="G88"/>
      <c r="H88"/>
      <c r="I88"/>
      <c r="J88"/>
    </row>
    <row r="89" spans="1:10" ht="14.45">
      <c r="A89"/>
      <c r="B89"/>
      <c r="C89"/>
      <c r="D89"/>
      <c r="E89"/>
      <c r="F89"/>
      <c r="G89"/>
      <c r="H89"/>
      <c r="I89"/>
      <c r="J89"/>
    </row>
    <row r="90" spans="1:10" ht="14.45">
      <c r="A90"/>
      <c r="B90"/>
      <c r="C90"/>
      <c r="D90"/>
      <c r="E90"/>
      <c r="F90"/>
      <c r="G90"/>
      <c r="H90"/>
      <c r="I90"/>
      <c r="J90"/>
    </row>
    <row r="91" spans="1:10" ht="14.45">
      <c r="A91"/>
      <c r="B91"/>
      <c r="C91"/>
      <c r="D91"/>
      <c r="E91"/>
      <c r="F91"/>
      <c r="G91"/>
      <c r="H91"/>
      <c r="I91"/>
      <c r="J91"/>
    </row>
    <row r="92" spans="1:10" ht="14.45">
      <c r="A92"/>
      <c r="B92"/>
      <c r="C92"/>
      <c r="D92"/>
      <c r="E92"/>
      <c r="F92"/>
      <c r="G92"/>
      <c r="H92"/>
      <c r="I92"/>
      <c r="J92"/>
    </row>
    <row r="93" spans="1:10" ht="14.45">
      <c r="A93"/>
      <c r="B93"/>
      <c r="C93"/>
      <c r="D93"/>
      <c r="E93"/>
      <c r="F93"/>
      <c r="G93"/>
      <c r="H93"/>
      <c r="I93"/>
      <c r="J93"/>
    </row>
    <row r="94" spans="1:10" ht="14.45">
      <c r="A94"/>
      <c r="B94"/>
      <c r="C94"/>
      <c r="D94"/>
      <c r="E94"/>
      <c r="F94"/>
      <c r="G94"/>
      <c r="H94"/>
      <c r="I94"/>
      <c r="J94"/>
    </row>
    <row r="95" spans="1:10" ht="14.45">
      <c r="A95"/>
      <c r="B95"/>
      <c r="C95"/>
      <c r="D95"/>
      <c r="E95"/>
      <c r="F95"/>
      <c r="G95"/>
      <c r="H95"/>
      <c r="I95"/>
      <c r="J95"/>
    </row>
    <row r="96" spans="1:10" ht="14.45">
      <c r="A96"/>
      <c r="B96"/>
      <c r="C96"/>
      <c r="D96"/>
      <c r="E96"/>
      <c r="F96"/>
      <c r="G96"/>
      <c r="H96"/>
      <c r="I96"/>
      <c r="J96"/>
    </row>
    <row r="97" spans="1:10" ht="14.45">
      <c r="A97"/>
      <c r="B97"/>
      <c r="C97"/>
      <c r="D97"/>
      <c r="E97"/>
      <c r="F97"/>
      <c r="G97"/>
      <c r="H97"/>
      <c r="I97"/>
      <c r="J97"/>
    </row>
    <row r="98" spans="1:10" ht="14.45">
      <c r="A98"/>
      <c r="B98"/>
      <c r="C98"/>
      <c r="D98"/>
      <c r="E98"/>
      <c r="F98"/>
      <c r="G98"/>
      <c r="H98"/>
      <c r="I98"/>
      <c r="J98"/>
    </row>
    <row r="99" spans="1:10" ht="14.45">
      <c r="A99"/>
      <c r="B99"/>
      <c r="C99"/>
      <c r="D99"/>
      <c r="E99"/>
      <c r="F99"/>
      <c r="G99"/>
      <c r="H99"/>
      <c r="I99"/>
      <c r="J99"/>
    </row>
    <row r="100" spans="1:10" ht="14.45">
      <c r="A100"/>
      <c r="B100"/>
      <c r="C100"/>
      <c r="D100"/>
      <c r="E100"/>
      <c r="F100"/>
      <c r="G100"/>
      <c r="H100"/>
      <c r="I100"/>
      <c r="J100"/>
    </row>
    <row r="101" spans="1:10" ht="14.45">
      <c r="A101"/>
      <c r="B101"/>
      <c r="C101"/>
      <c r="D101"/>
      <c r="E101"/>
      <c r="F101"/>
      <c r="G101"/>
      <c r="H101"/>
      <c r="I101"/>
      <c r="J101"/>
    </row>
    <row r="102" spans="1:10" ht="14.45">
      <c r="A102"/>
      <c r="B102"/>
      <c r="C102"/>
      <c r="D102"/>
      <c r="E102"/>
      <c r="F102"/>
      <c r="G102"/>
      <c r="H102"/>
      <c r="I102"/>
      <c r="J102"/>
    </row>
    <row r="103" spans="1:10" ht="14.45">
      <c r="A103"/>
      <c r="B103"/>
      <c r="C103"/>
      <c r="D103"/>
      <c r="E103"/>
      <c r="F103"/>
      <c r="G103"/>
      <c r="H103"/>
      <c r="I103"/>
      <c r="J103"/>
    </row>
    <row r="104" spans="1:10" ht="14.45">
      <c r="A104"/>
      <c r="B104"/>
      <c r="C104"/>
      <c r="D104"/>
      <c r="E104"/>
      <c r="F104"/>
      <c r="G104"/>
      <c r="H104"/>
      <c r="I104"/>
      <c r="J104"/>
    </row>
    <row r="105" spans="1:10" ht="14.45">
      <c r="A105"/>
      <c r="B105"/>
      <c r="C105"/>
      <c r="D105"/>
      <c r="E105"/>
      <c r="F105"/>
      <c r="G105"/>
      <c r="H105"/>
      <c r="I105"/>
      <c r="J105"/>
    </row>
    <row r="106" spans="1:10" ht="14.45">
      <c r="A106"/>
      <c r="B106"/>
      <c r="C106"/>
      <c r="D106"/>
      <c r="E106"/>
      <c r="F106"/>
      <c r="G106"/>
      <c r="H106"/>
      <c r="I106"/>
      <c r="J106"/>
    </row>
    <row r="107" spans="1:10" ht="14.45">
      <c r="A107"/>
      <c r="B107"/>
      <c r="C107"/>
      <c r="D107"/>
      <c r="E107"/>
      <c r="F107"/>
      <c r="G107"/>
      <c r="H107"/>
      <c r="I107"/>
      <c r="J107"/>
    </row>
    <row r="108" spans="1:10" ht="14.45">
      <c r="A108"/>
      <c r="B108"/>
      <c r="C108"/>
      <c r="D108"/>
      <c r="E108"/>
      <c r="F108"/>
      <c r="G108"/>
      <c r="H108"/>
      <c r="I108"/>
      <c r="J108"/>
    </row>
    <row r="109" spans="1:10" ht="14.45">
      <c r="A109"/>
      <c r="B109"/>
      <c r="C109"/>
      <c r="D109"/>
      <c r="E109"/>
      <c r="F109"/>
      <c r="G109"/>
      <c r="H109"/>
      <c r="I109"/>
      <c r="J109"/>
    </row>
    <row r="110" spans="1:10" ht="14.45">
      <c r="A110"/>
      <c r="B110"/>
      <c r="C110"/>
      <c r="D110"/>
      <c r="E110"/>
      <c r="F110"/>
      <c r="G110"/>
      <c r="H110"/>
      <c r="I110"/>
      <c r="J110"/>
    </row>
    <row r="111" spans="1:10" ht="14.45">
      <c r="A111"/>
      <c r="B111"/>
      <c r="C111"/>
      <c r="D111"/>
      <c r="E111"/>
      <c r="F111"/>
      <c r="G111"/>
      <c r="H111"/>
      <c r="I111"/>
      <c r="J111"/>
    </row>
    <row r="112" spans="1:10" ht="14.45">
      <c r="A112"/>
      <c r="B112"/>
      <c r="C112"/>
      <c r="D112"/>
      <c r="E112"/>
      <c r="F112"/>
      <c r="G112"/>
      <c r="H112"/>
      <c r="I112"/>
      <c r="J112"/>
    </row>
    <row r="113" spans="1:10" ht="14.45">
      <c r="A113"/>
      <c r="B113"/>
      <c r="C113"/>
      <c r="D113"/>
      <c r="E113"/>
      <c r="F113"/>
      <c r="G113"/>
      <c r="H113"/>
      <c r="I113"/>
      <c r="J113"/>
    </row>
    <row r="114" spans="1:10" ht="14.45">
      <c r="A114"/>
      <c r="B114"/>
      <c r="C114"/>
      <c r="D114"/>
      <c r="E114"/>
      <c r="F114"/>
      <c r="G114"/>
      <c r="H114"/>
      <c r="I114"/>
      <c r="J114"/>
    </row>
    <row r="115" spans="1:10" ht="14.45">
      <c r="A115"/>
      <c r="B115"/>
      <c r="C115"/>
      <c r="D115"/>
      <c r="E115"/>
      <c r="F115"/>
      <c r="G115"/>
      <c r="H115"/>
      <c r="I115"/>
      <c r="J115"/>
    </row>
    <row r="116" spans="1:10" ht="14.45">
      <c r="A116"/>
      <c r="B116"/>
      <c r="C116"/>
      <c r="D116"/>
      <c r="E116"/>
      <c r="F116"/>
      <c r="G116"/>
      <c r="H116"/>
      <c r="I116"/>
      <c r="J116"/>
    </row>
    <row r="117" spans="1:10" ht="14.45">
      <c r="A117"/>
      <c r="B117"/>
      <c r="C117"/>
      <c r="D117"/>
      <c r="E117"/>
      <c r="F117"/>
      <c r="G117"/>
      <c r="H117"/>
      <c r="I117"/>
      <c r="J117"/>
    </row>
    <row r="118" spans="1:10" ht="14.45">
      <c r="A118"/>
      <c r="B118"/>
      <c r="C118"/>
      <c r="D118"/>
      <c r="E118"/>
      <c r="F118"/>
      <c r="G118"/>
      <c r="H118"/>
      <c r="I118"/>
      <c r="J118"/>
    </row>
    <row r="119" spans="1:10" ht="14.45">
      <c r="A119"/>
      <c r="B119"/>
      <c r="C119"/>
      <c r="D119"/>
      <c r="E119"/>
      <c r="F119"/>
      <c r="G119"/>
      <c r="H119"/>
      <c r="I119"/>
      <c r="J119"/>
    </row>
    <row r="120" spans="1:10" ht="14.45">
      <c r="A120"/>
      <c r="B120"/>
      <c r="C120"/>
      <c r="D120"/>
      <c r="E120"/>
      <c r="F120"/>
      <c r="G120"/>
      <c r="H120"/>
      <c r="I120"/>
      <c r="J120"/>
    </row>
    <row r="121" spans="1:10" ht="14.45">
      <c r="A121"/>
      <c r="B121"/>
      <c r="C121"/>
      <c r="D121"/>
      <c r="E121"/>
      <c r="F121"/>
      <c r="G121"/>
      <c r="H121"/>
      <c r="I121"/>
      <c r="J121"/>
    </row>
    <row r="122" spans="1:10" ht="14.45">
      <c r="A122"/>
      <c r="B122"/>
      <c r="C122"/>
      <c r="D122"/>
      <c r="E122"/>
      <c r="F122"/>
      <c r="G122"/>
      <c r="H122"/>
      <c r="I122"/>
      <c r="J122"/>
    </row>
    <row r="123" spans="1:10" ht="14.45">
      <c r="A123"/>
      <c r="B123"/>
      <c r="C123"/>
      <c r="D123"/>
      <c r="E123"/>
      <c r="F123"/>
      <c r="G123"/>
      <c r="H123"/>
      <c r="I123"/>
      <c r="J123"/>
    </row>
    <row r="124" spans="1:10" ht="14.45">
      <c r="A124"/>
      <c r="B124"/>
      <c r="C124"/>
      <c r="D124"/>
      <c r="E124"/>
      <c r="F124"/>
      <c r="G124"/>
      <c r="H124"/>
      <c r="I124"/>
      <c r="J124"/>
    </row>
    <row r="125" spans="1:10" ht="14.45">
      <c r="A125"/>
      <c r="B125"/>
      <c r="C125"/>
      <c r="D125"/>
      <c r="E125"/>
      <c r="F125"/>
      <c r="G125"/>
      <c r="H125"/>
      <c r="I125"/>
      <c r="J125"/>
    </row>
    <row r="126" spans="1:10" ht="14.45">
      <c r="A126"/>
      <c r="B126"/>
      <c r="C126"/>
      <c r="D126"/>
      <c r="E126"/>
      <c r="F126"/>
      <c r="G126"/>
      <c r="H126"/>
      <c r="I126"/>
      <c r="J126"/>
    </row>
    <row r="127" spans="1:10" ht="14.45">
      <c r="A127"/>
      <c r="B127"/>
      <c r="C127"/>
      <c r="D127"/>
      <c r="E127"/>
      <c r="F127"/>
      <c r="G127"/>
      <c r="H127"/>
      <c r="I127"/>
      <c r="J127"/>
    </row>
    <row r="128" spans="1:10" ht="14.45">
      <c r="A128"/>
      <c r="B128"/>
      <c r="C128"/>
      <c r="D128"/>
      <c r="E128"/>
      <c r="F128"/>
      <c r="G128"/>
      <c r="H128"/>
      <c r="I128"/>
      <c r="J128"/>
    </row>
    <row r="129" spans="1:10" ht="14.45">
      <c r="A129"/>
      <c r="B129"/>
      <c r="C129"/>
      <c r="D129"/>
      <c r="E129"/>
      <c r="F129"/>
      <c r="G129"/>
      <c r="H129"/>
      <c r="I129"/>
      <c r="J129"/>
    </row>
    <row r="130" spans="1:10" ht="14.45">
      <c r="A130"/>
      <c r="B130"/>
      <c r="C130"/>
      <c r="D130"/>
      <c r="E130"/>
      <c r="F130"/>
      <c r="G130"/>
      <c r="H130"/>
      <c r="I130"/>
      <c r="J130"/>
    </row>
    <row r="131" spans="1:10" ht="14.45">
      <c r="A131"/>
      <c r="B131"/>
      <c r="C131"/>
      <c r="D131"/>
      <c r="E131"/>
      <c r="F131"/>
      <c r="G131"/>
      <c r="H131"/>
      <c r="I131"/>
      <c r="J131"/>
    </row>
    <row r="132" spans="1:10" ht="14.45">
      <c r="A132"/>
      <c r="B132"/>
      <c r="C132"/>
      <c r="D132"/>
      <c r="E132"/>
      <c r="F132"/>
      <c r="G132"/>
      <c r="H132"/>
      <c r="I132"/>
      <c r="J132"/>
    </row>
    <row r="133" spans="1:10" ht="14.45">
      <c r="A133"/>
      <c r="B133"/>
      <c r="C133"/>
      <c r="D133"/>
      <c r="E133"/>
      <c r="F133"/>
      <c r="G133"/>
      <c r="H133"/>
      <c r="I133"/>
      <c r="J133"/>
    </row>
    <row r="134" spans="1:10" ht="14.45">
      <c r="A134"/>
      <c r="B134"/>
      <c r="C134"/>
      <c r="D134"/>
      <c r="E134"/>
      <c r="F134"/>
      <c r="G134"/>
      <c r="H134"/>
      <c r="I134"/>
      <c r="J134"/>
    </row>
    <row r="135" spans="1:10" ht="14.45">
      <c r="A135"/>
      <c r="B135"/>
      <c r="C135"/>
      <c r="D135"/>
      <c r="E135"/>
      <c r="F135"/>
      <c r="G135"/>
      <c r="H135"/>
      <c r="I135"/>
      <c r="J135"/>
    </row>
    <row r="136" spans="1:10" ht="14.45">
      <c r="A136"/>
      <c r="B136"/>
      <c r="C136"/>
      <c r="D136"/>
      <c r="E136"/>
      <c r="F136"/>
      <c r="G136"/>
      <c r="H136"/>
      <c r="I136"/>
      <c r="J136"/>
    </row>
    <row r="137" spans="1:10" ht="14.45">
      <c r="A137"/>
      <c r="B137"/>
      <c r="C137"/>
      <c r="D137"/>
      <c r="E137"/>
      <c r="F137"/>
      <c r="G137"/>
      <c r="H137"/>
      <c r="I137"/>
      <c r="J137"/>
    </row>
    <row r="138" spans="1:10" ht="14.45">
      <c r="A138"/>
      <c r="B138"/>
      <c r="C138"/>
      <c r="D138"/>
      <c r="E138"/>
      <c r="F138"/>
      <c r="G138"/>
      <c r="H138"/>
      <c r="I138"/>
      <c r="J138"/>
    </row>
    <row r="139" spans="1:10" ht="14.45">
      <c r="A139"/>
      <c r="B139"/>
      <c r="C139"/>
      <c r="D139"/>
      <c r="E139"/>
      <c r="F139"/>
      <c r="G139"/>
      <c r="H139"/>
      <c r="I139"/>
      <c r="J139"/>
    </row>
    <row r="140" spans="1:10" ht="14.45">
      <c r="A140"/>
      <c r="B140"/>
      <c r="C140"/>
      <c r="D140"/>
      <c r="E140"/>
      <c r="F140"/>
      <c r="G140"/>
      <c r="H140"/>
      <c r="I140"/>
      <c r="J140"/>
    </row>
    <row r="141" spans="1:10" ht="14.45">
      <c r="A141"/>
      <c r="B141"/>
      <c r="C141"/>
      <c r="D141"/>
      <c r="E141"/>
      <c r="F141"/>
      <c r="G141"/>
      <c r="H141"/>
      <c r="I141"/>
      <c r="J141"/>
    </row>
    <row r="142" spans="1:10" ht="14.45">
      <c r="A142"/>
      <c r="B142"/>
      <c r="C142"/>
      <c r="D142"/>
      <c r="E142"/>
      <c r="F142"/>
      <c r="G142"/>
      <c r="H142"/>
      <c r="I142"/>
      <c r="J142"/>
    </row>
    <row r="143" spans="1:10" ht="14.45">
      <c r="A143"/>
      <c r="B143"/>
      <c r="C143"/>
      <c r="D143"/>
      <c r="E143"/>
      <c r="F143"/>
      <c r="G143"/>
      <c r="H143"/>
      <c r="I143"/>
      <c r="J143"/>
    </row>
    <row r="144" spans="1:10" ht="14.45">
      <c r="A144"/>
      <c r="B144"/>
      <c r="C144"/>
      <c r="D144"/>
      <c r="E144"/>
      <c r="F144"/>
      <c r="G144"/>
      <c r="H144"/>
      <c r="I144"/>
      <c r="J144"/>
    </row>
    <row r="145" spans="1:10" ht="14.45">
      <c r="A145"/>
      <c r="B145"/>
      <c r="C145"/>
      <c r="D145"/>
      <c r="E145"/>
      <c r="F145"/>
      <c r="G145"/>
      <c r="H145"/>
      <c r="I145"/>
      <c r="J145"/>
    </row>
    <row r="146" spans="1:10" ht="14.45">
      <c r="A146"/>
      <c r="B146"/>
      <c r="C146"/>
      <c r="D146"/>
      <c r="E146"/>
      <c r="F146"/>
      <c r="G146"/>
      <c r="H146"/>
      <c r="I146"/>
      <c r="J146"/>
    </row>
    <row r="147" spans="1:10" ht="14.45">
      <c r="A147"/>
      <c r="B147"/>
      <c r="C147"/>
      <c r="D147"/>
      <c r="E147"/>
      <c r="F147"/>
      <c r="G147"/>
      <c r="H147"/>
      <c r="I147"/>
      <c r="J147"/>
    </row>
    <row r="148" spans="1:10" ht="14.45">
      <c r="A148"/>
      <c r="B148"/>
      <c r="C148"/>
      <c r="D148"/>
      <c r="E148"/>
      <c r="F148"/>
      <c r="G148"/>
      <c r="H148"/>
      <c r="I148"/>
      <c r="J148"/>
    </row>
    <row r="149" spans="1:10" ht="14.45">
      <c r="A149"/>
      <c r="B149"/>
      <c r="C149"/>
      <c r="D149"/>
      <c r="E149"/>
      <c r="F149"/>
      <c r="G149"/>
      <c r="H149"/>
      <c r="I149"/>
      <c r="J149"/>
    </row>
    <row r="150" spans="1:10" ht="14.45">
      <c r="A150"/>
      <c r="B150"/>
      <c r="C150"/>
      <c r="D150"/>
      <c r="E150"/>
      <c r="F150"/>
      <c r="G150"/>
      <c r="H150"/>
      <c r="I150"/>
      <c r="J150"/>
    </row>
    <row r="151" spans="1:10" ht="14.45">
      <c r="A151"/>
      <c r="B151"/>
      <c r="C151"/>
      <c r="D151"/>
      <c r="E151"/>
      <c r="F151"/>
      <c r="G151"/>
      <c r="H151"/>
      <c r="I151"/>
      <c r="J151"/>
    </row>
    <row r="152" spans="1:10" ht="14.45">
      <c r="A152"/>
      <c r="B152"/>
      <c r="C152"/>
      <c r="D152"/>
      <c r="E152"/>
      <c r="F152"/>
      <c r="G152"/>
      <c r="H152"/>
      <c r="I152"/>
      <c r="J152"/>
    </row>
    <row r="153" spans="1:10" ht="14.45">
      <c r="A153"/>
      <c r="B153"/>
      <c r="C153"/>
      <c r="D153"/>
      <c r="E153"/>
      <c r="F153"/>
      <c r="G153"/>
      <c r="H153"/>
      <c r="I153"/>
      <c r="J153"/>
    </row>
    <row r="154" spans="1:10" ht="14.45">
      <c r="A154"/>
      <c r="B154"/>
      <c r="C154"/>
      <c r="D154"/>
      <c r="E154"/>
      <c r="F154"/>
      <c r="G154"/>
      <c r="H154"/>
      <c r="I154"/>
      <c r="J154"/>
    </row>
    <row r="155" spans="1:10" ht="14.45">
      <c r="A155"/>
      <c r="B155"/>
      <c r="C155"/>
      <c r="D155"/>
      <c r="E155"/>
      <c r="F155"/>
      <c r="G155"/>
      <c r="H155"/>
      <c r="I155"/>
      <c r="J155"/>
    </row>
    <row r="156" spans="1:10" ht="14.45">
      <c r="A156"/>
      <c r="B156"/>
      <c r="C156"/>
      <c r="D156"/>
      <c r="E156"/>
      <c r="F156"/>
      <c r="G156"/>
      <c r="H156"/>
      <c r="I156"/>
      <c r="J156"/>
    </row>
    <row r="157" spans="1:10" ht="14.45">
      <c r="A157"/>
      <c r="B157"/>
      <c r="C157"/>
      <c r="D157"/>
      <c r="E157"/>
      <c r="F157"/>
      <c r="G157"/>
      <c r="H157"/>
      <c r="I157"/>
      <c r="J157"/>
    </row>
    <row r="158" spans="1:10" ht="14.45">
      <c r="A158"/>
      <c r="B158"/>
      <c r="C158"/>
      <c r="D158"/>
      <c r="E158"/>
      <c r="F158"/>
      <c r="G158"/>
      <c r="H158"/>
      <c r="I158"/>
      <c r="J158"/>
    </row>
    <row r="159" spans="1:10" ht="14.45">
      <c r="A159"/>
      <c r="B159"/>
      <c r="C159"/>
      <c r="D159"/>
      <c r="E159"/>
      <c r="F159"/>
      <c r="G159"/>
      <c r="H159"/>
      <c r="I159"/>
      <c r="J159"/>
    </row>
    <row r="160" spans="1:10" ht="14.45">
      <c r="A160"/>
      <c r="B160"/>
      <c r="C160"/>
      <c r="D160"/>
      <c r="E160"/>
      <c r="F160"/>
      <c r="G160"/>
      <c r="H160"/>
      <c r="I160"/>
      <c r="J160"/>
    </row>
    <row r="161" spans="1:10" ht="14.45">
      <c r="A161"/>
      <c r="B161"/>
      <c r="C161"/>
      <c r="D161"/>
      <c r="E161"/>
      <c r="F161"/>
      <c r="G161"/>
      <c r="H161"/>
      <c r="I161"/>
      <c r="J161"/>
    </row>
    <row r="162" spans="1:10" ht="14.45">
      <c r="A162"/>
      <c r="B162"/>
      <c r="C162"/>
      <c r="D162"/>
      <c r="E162"/>
      <c r="F162"/>
      <c r="G162"/>
      <c r="H162"/>
      <c r="I162"/>
      <c r="J162"/>
    </row>
    <row r="163" spans="1:10" ht="14.45">
      <c r="A163"/>
      <c r="B163"/>
      <c r="C163"/>
      <c r="D163"/>
      <c r="E163"/>
      <c r="F163"/>
      <c r="G163"/>
      <c r="H163"/>
      <c r="I163"/>
      <c r="J163"/>
    </row>
    <row r="164" spans="1:10" ht="14.45">
      <c r="A164"/>
      <c r="B164"/>
      <c r="C164"/>
      <c r="D164"/>
      <c r="E164"/>
      <c r="F164"/>
      <c r="G164"/>
      <c r="H164"/>
      <c r="I164"/>
      <c r="J164"/>
    </row>
    <row r="165" spans="1:10" ht="14.45">
      <c r="A165"/>
      <c r="B165"/>
      <c r="C165"/>
      <c r="D165"/>
      <c r="E165"/>
      <c r="F165"/>
      <c r="G165"/>
      <c r="H165"/>
      <c r="I165"/>
      <c r="J165"/>
    </row>
    <row r="166" spans="1:10" ht="14.45">
      <c r="A166"/>
      <c r="B166"/>
      <c r="C166"/>
      <c r="D166"/>
      <c r="E166"/>
      <c r="F166"/>
      <c r="G166"/>
      <c r="H166"/>
      <c r="I166"/>
      <c r="J166"/>
    </row>
    <row r="167" spans="1:10" ht="14.45">
      <c r="A167"/>
      <c r="B167"/>
      <c r="C167"/>
      <c r="D167"/>
      <c r="E167"/>
      <c r="F167"/>
      <c r="G167"/>
      <c r="H167"/>
      <c r="I167"/>
      <c r="J167"/>
    </row>
    <row r="168" spans="1:10" ht="14.45">
      <c r="A168"/>
      <c r="B168"/>
      <c r="C168"/>
      <c r="D168"/>
      <c r="E168"/>
      <c r="F168"/>
      <c r="G168"/>
      <c r="H168"/>
      <c r="I168"/>
      <c r="J168"/>
    </row>
    <row r="169" spans="1:10" ht="14.45">
      <c r="A169"/>
      <c r="B169"/>
      <c r="C169"/>
      <c r="D169"/>
      <c r="E169"/>
      <c r="F169"/>
      <c r="G169"/>
      <c r="H169"/>
      <c r="I169"/>
      <c r="J169"/>
    </row>
    <row r="170" spans="1:10" ht="14.45">
      <c r="A170"/>
      <c r="B170"/>
      <c r="C170"/>
      <c r="D170"/>
      <c r="E170"/>
      <c r="F170"/>
      <c r="G170"/>
      <c r="H170"/>
      <c r="I170"/>
      <c r="J170"/>
    </row>
    <row r="171" spans="1:10" ht="14.45">
      <c r="A171"/>
      <c r="B171"/>
      <c r="C171"/>
      <c r="D171"/>
      <c r="E171"/>
      <c r="F171"/>
      <c r="G171"/>
      <c r="H171"/>
      <c r="I171"/>
      <c r="J171"/>
    </row>
    <row r="172" spans="1:10" ht="14.45">
      <c r="A172"/>
      <c r="B172"/>
      <c r="C172"/>
      <c r="D172"/>
      <c r="E172"/>
      <c r="F172"/>
      <c r="G172"/>
      <c r="H172"/>
      <c r="I172"/>
      <c r="J172"/>
    </row>
    <row r="173" spans="1:10" ht="14.45">
      <c r="A173"/>
      <c r="B173"/>
      <c r="C173"/>
      <c r="D173"/>
      <c r="E173"/>
      <c r="F173"/>
      <c r="G173"/>
      <c r="H173"/>
      <c r="I173"/>
      <c r="J173"/>
    </row>
    <row r="174" spans="1:10" ht="14.45">
      <c r="A174"/>
      <c r="B174"/>
      <c r="C174"/>
      <c r="D174"/>
      <c r="E174"/>
      <c r="F174"/>
      <c r="G174"/>
      <c r="H174"/>
      <c r="I174"/>
      <c r="J174"/>
    </row>
    <row r="175" spans="1:10" ht="14.45">
      <c r="A175"/>
      <c r="B175"/>
      <c r="C175"/>
      <c r="D175"/>
      <c r="E175"/>
      <c r="F175"/>
      <c r="G175"/>
      <c r="H175"/>
      <c r="I175"/>
      <c r="J175"/>
    </row>
    <row r="176" spans="1:10" ht="14.45">
      <c r="A176"/>
      <c r="B176"/>
      <c r="C176"/>
      <c r="D176"/>
      <c r="E176"/>
      <c r="F176"/>
      <c r="G176"/>
      <c r="H176"/>
      <c r="I176"/>
      <c r="J176"/>
    </row>
    <row r="177" spans="1:10" ht="14.45">
      <c r="A177"/>
      <c r="B177"/>
      <c r="C177"/>
      <c r="D177"/>
      <c r="E177"/>
      <c r="F177"/>
      <c r="G177"/>
      <c r="H177"/>
      <c r="I177"/>
      <c r="J177"/>
    </row>
    <row r="178" spans="1:10" ht="14.45">
      <c r="A178"/>
      <c r="B178"/>
      <c r="C178"/>
      <c r="D178"/>
      <c r="E178"/>
      <c r="F178"/>
      <c r="G178"/>
      <c r="H178"/>
      <c r="I178"/>
      <c r="J178"/>
    </row>
    <row r="179" spans="1:10" ht="14.45">
      <c r="A179"/>
      <c r="B179"/>
      <c r="C179"/>
      <c r="D179"/>
      <c r="E179"/>
      <c r="F179"/>
      <c r="G179"/>
      <c r="H179"/>
      <c r="I179"/>
      <c r="J179"/>
    </row>
    <row r="180" spans="1:10" ht="14.45">
      <c r="A180"/>
      <c r="B180"/>
      <c r="C180"/>
      <c r="D180"/>
      <c r="E180"/>
      <c r="F180"/>
      <c r="G180"/>
      <c r="H180"/>
      <c r="I180"/>
      <c r="J180"/>
    </row>
    <row r="181" spans="1:10" ht="14.45">
      <c r="A181"/>
      <c r="B181"/>
      <c r="C181"/>
      <c r="D181"/>
      <c r="E181"/>
      <c r="F181"/>
      <c r="G181"/>
      <c r="H181"/>
      <c r="I181"/>
      <c r="J181"/>
    </row>
    <row r="182" spans="1:10" ht="14.45">
      <c r="A182"/>
      <c r="B182"/>
      <c r="C182"/>
      <c r="D182"/>
      <c r="E182"/>
      <c r="F182"/>
      <c r="G182"/>
      <c r="H182"/>
      <c r="I182"/>
      <c r="J182"/>
    </row>
    <row r="183" spans="1:10" ht="14.45">
      <c r="A183"/>
      <c r="B183"/>
      <c r="C183"/>
      <c r="D183"/>
      <c r="E183"/>
      <c r="F183"/>
      <c r="G183"/>
      <c r="H183"/>
      <c r="I183"/>
      <c r="J183"/>
    </row>
    <row r="184" spans="1:10" ht="14.45">
      <c r="A184"/>
      <c r="B184"/>
      <c r="C184"/>
      <c r="D184"/>
      <c r="E184"/>
      <c r="F184"/>
      <c r="G184"/>
      <c r="H184"/>
      <c r="I184"/>
      <c r="J184"/>
    </row>
    <row r="185" spans="1:10" ht="14.45">
      <c r="A185"/>
      <c r="B185"/>
      <c r="C185"/>
      <c r="D185"/>
      <c r="E185"/>
      <c r="F185"/>
      <c r="G185"/>
      <c r="H185"/>
      <c r="I185"/>
      <c r="J185"/>
    </row>
    <row r="186" spans="1:10" ht="14.45">
      <c r="A186"/>
      <c r="B186"/>
      <c r="C186"/>
      <c r="D186"/>
      <c r="E186"/>
      <c r="F186"/>
      <c r="G186"/>
      <c r="H186"/>
      <c r="I186"/>
      <c r="J186"/>
    </row>
    <row r="187" spans="1:10" ht="14.45">
      <c r="A187"/>
      <c r="B187"/>
      <c r="C187"/>
      <c r="D187"/>
      <c r="E187"/>
      <c r="F187"/>
      <c r="G187"/>
      <c r="H187"/>
      <c r="I187"/>
      <c r="J187"/>
    </row>
    <row r="188" spans="1:10" ht="14.45">
      <c r="A188"/>
      <c r="B188"/>
      <c r="C188"/>
      <c r="D188"/>
      <c r="E188"/>
      <c r="F188"/>
      <c r="G188"/>
      <c r="H188"/>
      <c r="I188"/>
      <c r="J188"/>
    </row>
    <row r="189" spans="1:10" ht="14.45">
      <c r="A189"/>
      <c r="B189"/>
      <c r="C189"/>
      <c r="D189"/>
      <c r="E189"/>
      <c r="F189"/>
      <c r="G189"/>
      <c r="H189"/>
      <c r="I189"/>
      <c r="J189"/>
    </row>
    <row r="190" spans="1:10" ht="14.45">
      <c r="A190"/>
      <c r="B190"/>
      <c r="C190"/>
      <c r="D190"/>
      <c r="E190"/>
      <c r="F190"/>
      <c r="G190"/>
      <c r="H190"/>
      <c r="I190"/>
      <c r="J190"/>
    </row>
    <row r="191" spans="1:10" ht="14.45">
      <c r="A191"/>
      <c r="B191"/>
      <c r="C191"/>
      <c r="D191"/>
      <c r="E191"/>
      <c r="F191"/>
      <c r="G191"/>
      <c r="H191"/>
      <c r="I191"/>
      <c r="J191"/>
    </row>
    <row r="192" spans="1:10" ht="14.45">
      <c r="A192"/>
      <c r="B192"/>
      <c r="C192"/>
      <c r="D192"/>
      <c r="E192"/>
      <c r="F192"/>
      <c r="G192"/>
      <c r="H192"/>
      <c r="I192"/>
      <c r="J192"/>
    </row>
    <row r="193" spans="1:10" ht="14.45">
      <c r="A193"/>
      <c r="B193"/>
      <c r="C193"/>
      <c r="D193"/>
      <c r="E193"/>
      <c r="F193"/>
      <c r="G193"/>
      <c r="H193"/>
      <c r="I193"/>
      <c r="J193"/>
    </row>
    <row r="194" spans="1:10" ht="14.45">
      <c r="A194"/>
      <c r="B194"/>
      <c r="C194"/>
      <c r="D194"/>
      <c r="E194"/>
      <c r="F194"/>
      <c r="G194"/>
      <c r="H194"/>
      <c r="I194"/>
      <c r="J194"/>
    </row>
    <row r="195" spans="1:10" ht="14.45">
      <c r="A195"/>
      <c r="B195"/>
      <c r="C195"/>
      <c r="D195"/>
      <c r="E195"/>
      <c r="F195"/>
      <c r="G195"/>
      <c r="H195"/>
      <c r="I195"/>
      <c r="J195"/>
    </row>
    <row r="196" spans="1:10" ht="14.45">
      <c r="A196"/>
      <c r="B196"/>
      <c r="C196"/>
      <c r="D196"/>
      <c r="E196"/>
      <c r="F196"/>
      <c r="G196"/>
      <c r="H196"/>
      <c r="I196"/>
      <c r="J196"/>
    </row>
    <row r="197" spans="1:10" ht="14.45">
      <c r="A197"/>
      <c r="B197"/>
      <c r="C197"/>
      <c r="D197"/>
      <c r="E197"/>
      <c r="F197"/>
      <c r="G197"/>
      <c r="H197"/>
      <c r="I197"/>
      <c r="J197"/>
    </row>
    <row r="198" spans="1:10" ht="14.45">
      <c r="A198"/>
      <c r="B198"/>
      <c r="C198"/>
      <c r="D198"/>
      <c r="E198"/>
      <c r="F198"/>
      <c r="G198"/>
      <c r="H198"/>
      <c r="I198"/>
      <c r="J198"/>
    </row>
    <row r="199" spans="1:10" ht="14.45">
      <c r="A199"/>
      <c r="B199"/>
      <c r="C199"/>
      <c r="D199"/>
      <c r="E199"/>
      <c r="F199"/>
      <c r="G199"/>
      <c r="H199"/>
      <c r="I199"/>
      <c r="J199"/>
    </row>
    <row r="200" spans="1:10" ht="14.45">
      <c r="A200"/>
      <c r="B200"/>
      <c r="C200"/>
      <c r="D200"/>
      <c r="E200"/>
      <c r="F200"/>
      <c r="G200"/>
      <c r="H200"/>
      <c r="I200"/>
      <c r="J200"/>
    </row>
    <row r="201" spans="1:10" ht="14.45">
      <c r="A201"/>
      <c r="B201"/>
      <c r="C201"/>
      <c r="D201"/>
      <c r="E201"/>
      <c r="F201"/>
      <c r="G201"/>
      <c r="H201"/>
      <c r="I201"/>
      <c r="J201"/>
    </row>
    <row r="202" spans="1:10" ht="14.45">
      <c r="A202"/>
      <c r="B202"/>
      <c r="C202"/>
      <c r="D202"/>
      <c r="E202"/>
      <c r="F202"/>
      <c r="G202"/>
      <c r="H202"/>
      <c r="I202"/>
      <c r="J202"/>
    </row>
    <row r="203" spans="1:10" ht="14.45">
      <c r="A203"/>
      <c r="B203"/>
      <c r="C203"/>
      <c r="D203"/>
      <c r="E203"/>
      <c r="F203"/>
      <c r="G203"/>
      <c r="H203"/>
      <c r="I203"/>
      <c r="J203"/>
    </row>
    <row r="204" spans="1:10" ht="14.45">
      <c r="A204"/>
      <c r="B204"/>
      <c r="C204"/>
      <c r="D204"/>
      <c r="E204"/>
      <c r="F204"/>
      <c r="G204"/>
      <c r="H204"/>
      <c r="I204"/>
      <c r="J204"/>
    </row>
    <row r="205" spans="1:10" ht="14.45">
      <c r="A205"/>
      <c r="B205"/>
      <c r="C205"/>
      <c r="D205"/>
      <c r="E205"/>
      <c r="F205"/>
      <c r="G205"/>
      <c r="H205"/>
      <c r="I205"/>
      <c r="J205"/>
    </row>
    <row r="206" spans="1:10" ht="14.45">
      <c r="A206"/>
      <c r="B206"/>
      <c r="C206"/>
      <c r="D206"/>
      <c r="E206"/>
      <c r="F206"/>
      <c r="G206"/>
      <c r="H206"/>
      <c r="I206"/>
      <c r="J206"/>
    </row>
    <row r="207" spans="1:10" ht="14.45">
      <c r="A207"/>
      <c r="B207"/>
      <c r="C207"/>
      <c r="D207"/>
      <c r="E207"/>
      <c r="F207"/>
      <c r="G207"/>
      <c r="H207"/>
      <c r="I207"/>
      <c r="J207"/>
    </row>
    <row r="208" spans="1:10" ht="14.45">
      <c r="A208"/>
      <c r="B208"/>
      <c r="C208"/>
      <c r="D208"/>
      <c r="E208"/>
      <c r="F208"/>
      <c r="G208"/>
      <c r="H208"/>
      <c r="I208"/>
      <c r="J208"/>
    </row>
    <row r="209" spans="1:10" ht="14.45">
      <c r="A209"/>
      <c r="B209"/>
      <c r="C209"/>
      <c r="D209"/>
      <c r="E209"/>
      <c r="F209"/>
      <c r="G209"/>
      <c r="H209"/>
      <c r="I209"/>
      <c r="J209"/>
    </row>
    <row r="210" spans="1:10" ht="14.45">
      <c r="A210"/>
      <c r="B210"/>
      <c r="C210"/>
      <c r="D210"/>
      <c r="E210"/>
      <c r="F210"/>
      <c r="G210"/>
      <c r="H210"/>
      <c r="I210"/>
      <c r="J210"/>
    </row>
    <row r="211" spans="1:10" ht="14.45">
      <c r="A211"/>
      <c r="B211"/>
      <c r="C211"/>
      <c r="D211"/>
      <c r="E211"/>
      <c r="F211"/>
      <c r="G211"/>
      <c r="H211"/>
      <c r="I211"/>
      <c r="J211"/>
    </row>
    <row r="212" spans="1:10" ht="14.45">
      <c r="A212"/>
      <c r="B212"/>
      <c r="C212"/>
      <c r="D212"/>
      <c r="E212"/>
      <c r="F212"/>
      <c r="G212"/>
      <c r="H212"/>
      <c r="I212"/>
      <c r="J212"/>
    </row>
    <row r="213" spans="1:10" ht="14.45">
      <c r="A213"/>
      <c r="B213"/>
      <c r="C213"/>
      <c r="D213"/>
      <c r="E213"/>
      <c r="F213"/>
      <c r="G213"/>
      <c r="H213"/>
      <c r="I213"/>
      <c r="J213"/>
    </row>
    <row r="214" spans="1:10" ht="14.45">
      <c r="A214"/>
      <c r="B214"/>
      <c r="C214"/>
      <c r="D214"/>
      <c r="E214"/>
      <c r="F214"/>
      <c r="G214"/>
      <c r="H214"/>
      <c r="I214"/>
      <c r="J214"/>
    </row>
    <row r="215" spans="1:10" ht="14.45">
      <c r="A215"/>
      <c r="B215"/>
      <c r="C215"/>
      <c r="D215"/>
      <c r="E215"/>
      <c r="F215"/>
      <c r="G215"/>
      <c r="H215"/>
      <c r="I215"/>
      <c r="J215"/>
    </row>
    <row r="216" spans="1:10" ht="14.45">
      <c r="A216"/>
      <c r="B216"/>
      <c r="C216"/>
      <c r="D216"/>
      <c r="E216"/>
      <c r="F216"/>
      <c r="G216"/>
      <c r="H216"/>
      <c r="I216"/>
      <c r="J216"/>
    </row>
    <row r="217" spans="1:10" ht="14.45">
      <c r="A217"/>
      <c r="B217"/>
      <c r="C217"/>
      <c r="D217"/>
      <c r="E217"/>
      <c r="F217"/>
      <c r="G217"/>
      <c r="H217"/>
      <c r="I217"/>
      <c r="J217"/>
    </row>
    <row r="218" spans="1:10" ht="14.45">
      <c r="A218"/>
      <c r="B218"/>
      <c r="C218"/>
      <c r="D218"/>
      <c r="E218"/>
      <c r="F218"/>
      <c r="G218"/>
      <c r="H218"/>
      <c r="I218"/>
      <c r="J218"/>
    </row>
    <row r="219" spans="1:10" ht="14.45">
      <c r="A219"/>
      <c r="B219"/>
      <c r="C219"/>
      <c r="D219"/>
      <c r="E219"/>
      <c r="F219"/>
      <c r="G219"/>
      <c r="H219"/>
      <c r="I219"/>
      <c r="J219"/>
    </row>
    <row r="220" spans="1:10" ht="14.45">
      <c r="A220"/>
      <c r="B220"/>
      <c r="C220"/>
      <c r="D220"/>
      <c r="E220"/>
      <c r="F220"/>
      <c r="G220"/>
      <c r="H220"/>
      <c r="I220"/>
      <c r="J220"/>
    </row>
    <row r="221" spans="1:10" ht="14.45">
      <c r="A221"/>
      <c r="B221"/>
      <c r="C221"/>
      <c r="D221"/>
      <c r="E221"/>
      <c r="F221"/>
      <c r="G221"/>
      <c r="H221"/>
      <c r="I221"/>
      <c r="J221"/>
    </row>
    <row r="222" spans="1:10" ht="14.45">
      <c r="A222"/>
      <c r="B222"/>
      <c r="C222"/>
      <c r="D222"/>
      <c r="E222"/>
      <c r="F222"/>
      <c r="G222"/>
      <c r="H222"/>
      <c r="I222"/>
      <c r="J222"/>
    </row>
    <row r="223" spans="1:10" ht="14.45">
      <c r="A223"/>
      <c r="B223"/>
      <c r="C223"/>
      <c r="D223"/>
      <c r="E223"/>
      <c r="F223"/>
      <c r="G223"/>
      <c r="H223"/>
      <c r="I223"/>
      <c r="J223"/>
    </row>
    <row r="224" spans="1:10" ht="14.45">
      <c r="A224"/>
      <c r="B224"/>
      <c r="C224"/>
      <c r="D224"/>
      <c r="E224"/>
      <c r="F224"/>
      <c r="G224"/>
      <c r="H224"/>
      <c r="I224"/>
      <c r="J224"/>
    </row>
    <row r="225" spans="1:10" ht="14.45">
      <c r="A225"/>
      <c r="B225"/>
      <c r="C225"/>
      <c r="D225"/>
      <c r="E225"/>
      <c r="F225"/>
      <c r="G225"/>
      <c r="H225"/>
      <c r="I225"/>
      <c r="J225"/>
    </row>
    <row r="226" spans="1:10" ht="14.45">
      <c r="A226"/>
      <c r="B226"/>
      <c r="C226"/>
      <c r="D226"/>
      <c r="E226"/>
      <c r="F226"/>
      <c r="G226"/>
      <c r="H226"/>
      <c r="I226"/>
      <c r="J226"/>
    </row>
    <row r="227" spans="1:10" ht="14.45">
      <c r="A227"/>
      <c r="B227"/>
      <c r="C227"/>
      <c r="D227"/>
      <c r="E227"/>
      <c r="F227"/>
      <c r="G227"/>
      <c r="H227"/>
      <c r="I227"/>
      <c r="J227"/>
    </row>
    <row r="228" spans="1:10" ht="14.45">
      <c r="A228"/>
      <c r="B228"/>
      <c r="C228"/>
      <c r="D228"/>
      <c r="E228"/>
      <c r="F228"/>
      <c r="G228"/>
      <c r="H228"/>
      <c r="I228"/>
      <c r="J228"/>
    </row>
    <row r="229" spans="1:10" ht="14.45">
      <c r="A229"/>
      <c r="B229"/>
      <c r="C229"/>
      <c r="D229"/>
      <c r="E229"/>
      <c r="F229"/>
      <c r="G229"/>
      <c r="H229"/>
      <c r="I229"/>
      <c r="J229"/>
    </row>
    <row r="230" spans="1:10" ht="14.45">
      <c r="A230"/>
      <c r="B230"/>
      <c r="C230"/>
      <c r="D230"/>
      <c r="E230"/>
      <c r="F230"/>
      <c r="G230"/>
      <c r="H230"/>
      <c r="I230"/>
      <c r="J230"/>
    </row>
    <row r="231" spans="1:10" ht="14.45">
      <c r="A231"/>
      <c r="B231"/>
      <c r="C231"/>
      <c r="D231"/>
      <c r="E231"/>
      <c r="F231"/>
      <c r="G231"/>
      <c r="H231"/>
      <c r="I231"/>
      <c r="J231"/>
    </row>
    <row r="232" spans="1:10" ht="14.45">
      <c r="A232"/>
      <c r="B232"/>
      <c r="C232"/>
      <c r="D232"/>
      <c r="E232"/>
      <c r="F232"/>
      <c r="G232"/>
      <c r="H232"/>
      <c r="I232"/>
      <c r="J232"/>
    </row>
    <row r="233" spans="1:10" ht="14.45">
      <c r="A233"/>
      <c r="B233"/>
      <c r="C233"/>
      <c r="D233"/>
      <c r="E233"/>
      <c r="F233"/>
      <c r="G233"/>
      <c r="H233"/>
      <c r="I233"/>
      <c r="J233"/>
    </row>
    <row r="234" spans="1:10" ht="14.45">
      <c r="A234"/>
      <c r="B234"/>
      <c r="C234"/>
      <c r="D234"/>
      <c r="E234"/>
      <c r="F234"/>
      <c r="G234"/>
      <c r="H234"/>
      <c r="I234"/>
      <c r="J234"/>
    </row>
    <row r="235" spans="1:10" ht="14.45">
      <c r="A235"/>
      <c r="B235"/>
      <c r="C235"/>
      <c r="D235"/>
      <c r="E235"/>
      <c r="F235"/>
      <c r="G235"/>
      <c r="H235"/>
      <c r="I235"/>
      <c r="J235"/>
    </row>
    <row r="236" spans="1:10" ht="14.45">
      <c r="A236"/>
      <c r="B236"/>
      <c r="C236"/>
      <c r="D236"/>
      <c r="E236"/>
      <c r="F236"/>
      <c r="G236"/>
      <c r="H236"/>
      <c r="I236"/>
      <c r="J236"/>
    </row>
    <row r="237" spans="1:10" ht="14.45">
      <c r="A237"/>
      <c r="B237"/>
      <c r="C237"/>
      <c r="D237"/>
      <c r="E237"/>
      <c r="F237"/>
      <c r="G237"/>
      <c r="H237"/>
      <c r="I237"/>
      <c r="J237"/>
    </row>
    <row r="238" spans="1:10" ht="14.45">
      <c r="A238"/>
      <c r="B238"/>
      <c r="C238"/>
      <c r="D238"/>
      <c r="E238"/>
      <c r="F238"/>
      <c r="G238"/>
      <c r="H238"/>
      <c r="I238"/>
      <c r="J238"/>
    </row>
    <row r="239" spans="1:10" ht="14.45">
      <c r="A239"/>
      <c r="B239"/>
      <c r="C239"/>
      <c r="D239"/>
      <c r="E239"/>
      <c r="F239"/>
      <c r="G239"/>
      <c r="H239"/>
      <c r="I239"/>
      <c r="J239"/>
    </row>
    <row r="240" spans="1:10" ht="14.45">
      <c r="A240"/>
      <c r="B240"/>
      <c r="C240"/>
      <c r="D240"/>
      <c r="E240"/>
      <c r="F240"/>
      <c r="G240"/>
      <c r="H240"/>
      <c r="I240"/>
      <c r="J240"/>
    </row>
  </sheetData>
  <mergeCells count="4">
    <mergeCell ref="A1:I1"/>
    <mergeCell ref="A14:E14"/>
    <mergeCell ref="F14:J14"/>
    <mergeCell ref="H4:H8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Z113"/>
  <sheetViews>
    <sheetView showGridLines="0" topLeftCell="A2" zoomScaleNormal="100" workbookViewId="0">
      <selection activeCell="A2" sqref="A2"/>
    </sheetView>
  </sheetViews>
  <sheetFormatPr defaultRowHeight="14.45"/>
  <cols>
    <col min="1" max="1" width="15.5703125" customWidth="1"/>
    <col min="2" max="2" width="6.85546875" customWidth="1"/>
    <col min="3" max="3" width="7.28515625" customWidth="1"/>
    <col min="4" max="4" width="7.140625" customWidth="1"/>
    <col min="5" max="5" width="10.85546875" customWidth="1"/>
    <col min="6" max="6" width="9.140625" customWidth="1"/>
    <col min="7" max="7" width="6.28515625" customWidth="1"/>
    <col min="8" max="8" width="7.28515625" customWidth="1"/>
    <col min="9" max="9" width="7.140625" customWidth="1"/>
    <col min="10" max="10" width="6.7109375" customWidth="1"/>
    <col min="11" max="11" width="7.5703125" customWidth="1"/>
    <col min="12" max="12" width="8.28515625" customWidth="1"/>
    <col min="13" max="13" width="9" bestFit="1" customWidth="1"/>
    <col min="14" max="16" width="3.28515625" customWidth="1"/>
    <col min="17" max="26" width="9" customWidth="1"/>
  </cols>
  <sheetData>
    <row r="1" spans="1:26" ht="12" hidden="1" customHeight="1">
      <c r="B1" t="s">
        <v>0</v>
      </c>
    </row>
    <row r="2" spans="1:26" ht="41.25" customHeight="1">
      <c r="A2" s="100" t="s">
        <v>100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26" ht="18" customHeight="1">
      <c r="A3" s="176" t="s">
        <v>101</v>
      </c>
      <c r="B3" s="178" t="s">
        <v>102</v>
      </c>
      <c r="C3" s="170" t="s">
        <v>103</v>
      </c>
      <c r="D3" s="170"/>
      <c r="E3" s="170"/>
      <c r="F3" s="180" t="s">
        <v>104</v>
      </c>
      <c r="G3" s="180" t="s">
        <v>68</v>
      </c>
      <c r="H3" s="180" t="s">
        <v>69</v>
      </c>
      <c r="I3" s="180" t="s">
        <v>105</v>
      </c>
      <c r="J3" s="180" t="s">
        <v>106</v>
      </c>
      <c r="K3" s="180" t="s">
        <v>107</v>
      </c>
      <c r="L3" s="180" t="s">
        <v>108</v>
      </c>
      <c r="M3" s="55"/>
      <c r="N3" s="56"/>
      <c r="O3" s="27"/>
      <c r="P3" s="27"/>
      <c r="Q3" s="28"/>
      <c r="R3" s="28"/>
      <c r="S3" s="28"/>
      <c r="T3" s="28"/>
      <c r="U3" s="22"/>
      <c r="V3" s="22"/>
      <c r="W3" s="22"/>
      <c r="X3" s="22"/>
      <c r="Y3" s="22"/>
    </row>
    <row r="4" spans="1:26" ht="33.6" customHeight="1">
      <c r="A4" s="177"/>
      <c r="B4" s="179"/>
      <c r="C4" s="51">
        <v>2024</v>
      </c>
      <c r="D4" s="51" t="s">
        <v>109</v>
      </c>
      <c r="E4" s="134" t="s">
        <v>110</v>
      </c>
      <c r="F4" s="181"/>
      <c r="G4" s="181"/>
      <c r="H4" s="181"/>
      <c r="I4" s="181"/>
      <c r="J4" s="181"/>
      <c r="K4" s="181"/>
      <c r="L4" s="181"/>
      <c r="R4" s="28" t="s">
        <v>111</v>
      </c>
      <c r="S4" s="28" t="s">
        <v>112</v>
      </c>
      <c r="T4" s="28" t="s">
        <v>113</v>
      </c>
      <c r="U4" s="28" t="s">
        <v>114</v>
      </c>
      <c r="V4" s="28" t="s">
        <v>115</v>
      </c>
      <c r="W4" s="28" t="s">
        <v>116</v>
      </c>
      <c r="X4" s="28" t="s">
        <v>117</v>
      </c>
      <c r="Y4" s="28" t="s">
        <v>118</v>
      </c>
      <c r="Z4" s="15"/>
    </row>
    <row r="5" spans="1:26">
      <c r="A5" s="106" t="s">
        <v>119</v>
      </c>
      <c r="B5" s="107">
        <v>99</v>
      </c>
      <c r="C5" s="108">
        <v>47775</v>
      </c>
      <c r="D5" s="111">
        <v>-0.26096033402922802</v>
      </c>
      <c r="E5" s="110">
        <v>3.16360768483514</v>
      </c>
      <c r="F5" s="111">
        <v>10.794348508634201</v>
      </c>
      <c r="G5" s="135">
        <v>52.265818942961801</v>
      </c>
      <c r="H5" s="136">
        <v>391.15663252560603</v>
      </c>
      <c r="I5" s="110">
        <v>4.0135876665795696</v>
      </c>
      <c r="J5" s="111">
        <v>15.7825973347269</v>
      </c>
      <c r="K5" s="110">
        <v>0.18813692187091699</v>
      </c>
      <c r="L5" s="111">
        <v>11.5181604389862</v>
      </c>
      <c r="R5" s="15">
        <v>9</v>
      </c>
      <c r="S5" s="15">
        <v>551</v>
      </c>
      <c r="T5" s="15">
        <v>47900</v>
      </c>
      <c r="U5" s="15">
        <v>4003</v>
      </c>
      <c r="V5" s="15">
        <v>15658</v>
      </c>
      <c r="W5" s="15">
        <v>2496999.5</v>
      </c>
      <c r="X5" s="15">
        <v>5157</v>
      </c>
      <c r="Y5" s="15">
        <v>1</v>
      </c>
      <c r="Z5" s="15" t="s">
        <v>119</v>
      </c>
    </row>
    <row r="6" spans="1:26">
      <c r="A6" s="106" t="s">
        <v>120</v>
      </c>
      <c r="B6" s="107">
        <v>86</v>
      </c>
      <c r="C6" s="108">
        <v>195920</v>
      </c>
      <c r="D6" s="111">
        <v>-8.9242459012213504E-2</v>
      </c>
      <c r="E6" s="110">
        <v>12.9736058108404</v>
      </c>
      <c r="F6" s="111">
        <v>7.6025928950592103</v>
      </c>
      <c r="G6" s="135">
        <v>50.313388117598997</v>
      </c>
      <c r="H6" s="136">
        <v>300.80172679617601</v>
      </c>
      <c r="I6" s="110">
        <v>5.0865400558652096</v>
      </c>
      <c r="J6" s="111">
        <v>14.254556585844901</v>
      </c>
      <c r="K6" s="110">
        <v>2.8162187671390102</v>
      </c>
      <c r="L6" s="111">
        <v>5.5967246151295198</v>
      </c>
      <c r="R6" s="15">
        <v>552</v>
      </c>
      <c r="S6" s="15">
        <v>1097</v>
      </c>
      <c r="T6" s="15">
        <v>196095</v>
      </c>
      <c r="U6" s="15">
        <v>19458</v>
      </c>
      <c r="V6" s="15">
        <v>58530</v>
      </c>
      <c r="W6" s="15">
        <v>9857399</v>
      </c>
      <c r="X6" s="15">
        <v>14895</v>
      </c>
      <c r="Y6" s="15">
        <v>2</v>
      </c>
      <c r="Z6" s="15" t="s">
        <v>120</v>
      </c>
    </row>
    <row r="7" spans="1:26">
      <c r="A7" s="106" t="s">
        <v>121</v>
      </c>
      <c r="B7" s="107">
        <v>28</v>
      </c>
      <c r="C7" s="108">
        <v>198105</v>
      </c>
      <c r="D7" s="111">
        <v>-0.268327308974114</v>
      </c>
      <c r="E7" s="110">
        <v>13.1182940953274</v>
      </c>
      <c r="F7" s="111">
        <v>7.2042603669771097</v>
      </c>
      <c r="G7" s="135">
        <v>50.506592463592497</v>
      </c>
      <c r="H7" s="136">
        <v>306.961252923828</v>
      </c>
      <c r="I7" s="110">
        <v>4.8545279941927104</v>
      </c>
      <c r="J7" s="111">
        <v>14.1703823381887</v>
      </c>
      <c r="K7" s="110">
        <v>2.1222806703583901</v>
      </c>
      <c r="L7" s="111">
        <v>4.3100949481150304</v>
      </c>
      <c r="R7" s="15">
        <v>421</v>
      </c>
      <c r="S7" s="15">
        <v>855</v>
      </c>
      <c r="T7" s="15">
        <v>198638</v>
      </c>
      <c r="U7" s="15">
        <v>19666</v>
      </c>
      <c r="V7" s="15">
        <v>60367</v>
      </c>
      <c r="W7" s="15">
        <v>10005608.5</v>
      </c>
      <c r="X7" s="15">
        <v>14272</v>
      </c>
      <c r="Y7" s="15">
        <v>3</v>
      </c>
      <c r="Z7" s="15" t="s">
        <v>121</v>
      </c>
    </row>
    <row r="8" spans="1:26">
      <c r="A8" s="106" t="s">
        <v>122</v>
      </c>
      <c r="B8" s="107">
        <v>11</v>
      </c>
      <c r="C8" s="108">
        <v>132058</v>
      </c>
      <c r="D8" s="111">
        <v>-2.0441382443123698E-2</v>
      </c>
      <c r="E8" s="110">
        <v>8.7447347701509095</v>
      </c>
      <c r="F8" s="111">
        <v>9.2550243075012499</v>
      </c>
      <c r="G8" s="135">
        <v>50.010404519226398</v>
      </c>
      <c r="H8" s="136">
        <v>291.66543955234903</v>
      </c>
      <c r="I8" s="110">
        <v>5.3153026958882101</v>
      </c>
      <c r="J8" s="111">
        <v>13.8712742718906</v>
      </c>
      <c r="K8" s="110">
        <v>1.30232487705523</v>
      </c>
      <c r="L8" s="111">
        <v>7.7912342935455401</v>
      </c>
      <c r="R8" s="15">
        <v>172</v>
      </c>
      <c r="S8" s="15">
        <v>1029</v>
      </c>
      <c r="T8" s="15">
        <v>132085</v>
      </c>
      <c r="U8" s="15">
        <v>13582</v>
      </c>
      <c r="V8" s="15">
        <v>39614</v>
      </c>
      <c r="W8" s="15">
        <v>6604274</v>
      </c>
      <c r="X8" s="15">
        <v>12222</v>
      </c>
      <c r="Y8" s="15">
        <v>4</v>
      </c>
      <c r="Z8" s="15" t="s">
        <v>122</v>
      </c>
    </row>
    <row r="9" spans="1:26">
      <c r="A9" s="106" t="s">
        <v>123</v>
      </c>
      <c r="B9" s="107">
        <v>6</v>
      </c>
      <c r="C9" s="108">
        <v>167859</v>
      </c>
      <c r="D9" s="111">
        <v>0.131831684940169</v>
      </c>
      <c r="E9" s="110">
        <v>11.115437412218601</v>
      </c>
      <c r="F9" s="111">
        <v>12.705306239164999</v>
      </c>
      <c r="G9" s="135">
        <v>48.901461941272103</v>
      </c>
      <c r="H9" s="136">
        <v>260.02538771455397</v>
      </c>
      <c r="I9" s="110">
        <v>5.6572786045776899</v>
      </c>
      <c r="J9" s="111">
        <v>13.1923683371237</v>
      </c>
      <c r="K9" s="110">
        <v>1.1862997284625501</v>
      </c>
      <c r="L9" s="111">
        <v>7.0879918449345301</v>
      </c>
      <c r="R9" s="15">
        <v>199</v>
      </c>
      <c r="S9" s="15">
        <v>1189</v>
      </c>
      <c r="T9" s="15">
        <v>167638</v>
      </c>
      <c r="U9" s="15">
        <v>18119</v>
      </c>
      <c r="V9" s="15">
        <v>47114</v>
      </c>
      <c r="W9" s="15">
        <v>8208550.5</v>
      </c>
      <c r="X9" s="15">
        <v>21327</v>
      </c>
      <c r="Y9" s="15">
        <v>5</v>
      </c>
      <c r="Z9" s="15" t="s">
        <v>123</v>
      </c>
    </row>
    <row r="10" spans="1:26">
      <c r="A10" s="106" t="s">
        <v>124</v>
      </c>
      <c r="B10" s="107">
        <v>3</v>
      </c>
      <c r="C10" s="108">
        <v>204346</v>
      </c>
      <c r="D10" s="111">
        <v>-7.8292441843395497E-3</v>
      </c>
      <c r="E10" s="110">
        <v>13.531566215914699</v>
      </c>
      <c r="F10" s="111">
        <v>13.5911640061464</v>
      </c>
      <c r="G10" s="135">
        <v>48.984438158809098</v>
      </c>
      <c r="H10" s="136">
        <v>263.12585812357003</v>
      </c>
      <c r="I10" s="110">
        <v>6.0483279015825504</v>
      </c>
      <c r="J10" s="111">
        <v>13.833837360658499</v>
      </c>
      <c r="K10" s="110">
        <v>0.42573181831527601</v>
      </c>
      <c r="L10" s="111">
        <v>7.7610421131957299</v>
      </c>
      <c r="R10" s="15">
        <v>87</v>
      </c>
      <c r="S10" s="15">
        <v>1586</v>
      </c>
      <c r="T10" s="15">
        <v>204362</v>
      </c>
      <c r="U10" s="15">
        <v>21850</v>
      </c>
      <c r="V10" s="15">
        <v>57493</v>
      </c>
      <c r="W10" s="15">
        <v>10009774</v>
      </c>
      <c r="X10" s="15">
        <v>27773</v>
      </c>
      <c r="Y10" s="15">
        <v>6</v>
      </c>
      <c r="Z10" s="15" t="s">
        <v>124</v>
      </c>
    </row>
    <row r="11" spans="1:26">
      <c r="A11" s="106" t="s">
        <v>125</v>
      </c>
      <c r="B11" s="107">
        <v>1</v>
      </c>
      <c r="C11" s="108">
        <v>564080</v>
      </c>
      <c r="D11" s="111">
        <v>0.29479643399440297</v>
      </c>
      <c r="E11" s="110">
        <v>37.3527540107129</v>
      </c>
      <c r="F11" s="111">
        <v>11.974010778613</v>
      </c>
      <c r="G11" s="135">
        <v>49.222466671394102</v>
      </c>
      <c r="H11" s="136">
        <v>275.03093377629398</v>
      </c>
      <c r="I11" s="110">
        <v>5.9316361622083198</v>
      </c>
      <c r="J11" s="111">
        <v>13.9191941070677</v>
      </c>
      <c r="K11" s="110">
        <v>1.3599620772976899</v>
      </c>
      <c r="L11" s="111">
        <v>9.0332729103010898</v>
      </c>
      <c r="R11" s="15">
        <v>766</v>
      </c>
      <c r="S11" s="15">
        <v>5088</v>
      </c>
      <c r="T11" s="15">
        <v>562422</v>
      </c>
      <c r="U11" s="15">
        <v>58997</v>
      </c>
      <c r="V11" s="15">
        <v>162260</v>
      </c>
      <c r="W11" s="15">
        <v>27765409</v>
      </c>
      <c r="X11" s="15">
        <v>67543</v>
      </c>
      <c r="Y11" s="15">
        <v>7</v>
      </c>
      <c r="Z11" s="15" t="s">
        <v>125</v>
      </c>
    </row>
    <row r="12" spans="1:26" s="58" customFormat="1">
      <c r="A12" s="137" t="s">
        <v>14</v>
      </c>
      <c r="B12" s="138">
        <v>234</v>
      </c>
      <c r="C12" s="138">
        <v>1510143</v>
      </c>
      <c r="D12" s="139">
        <v>6.6461693414792494E-2</v>
      </c>
      <c r="E12" s="139">
        <v>100</v>
      </c>
      <c r="F12" s="139">
        <v>10.806195174894</v>
      </c>
      <c r="G12" s="139">
        <v>49.629746653131498</v>
      </c>
      <c r="H12" s="139">
        <v>283.30560462502001</v>
      </c>
      <c r="I12" s="139">
        <v>5.5509867740122401</v>
      </c>
      <c r="J12" s="139">
        <v>13.958280823626</v>
      </c>
      <c r="K12" s="139">
        <v>1.46127408394642</v>
      </c>
      <c r="L12" s="139">
        <v>7.5481496765953997</v>
      </c>
      <c r="M12"/>
      <c r="N12"/>
      <c r="O12"/>
      <c r="P12"/>
      <c r="Q12"/>
      <c r="R12" s="81">
        <v>2206</v>
      </c>
      <c r="S12" s="81">
        <v>11395</v>
      </c>
      <c r="T12" s="81">
        <v>1509140</v>
      </c>
      <c r="U12" s="81">
        <v>155675</v>
      </c>
      <c r="V12" s="81">
        <v>441036</v>
      </c>
      <c r="W12" s="81">
        <v>74948014.5</v>
      </c>
      <c r="X12" s="81">
        <v>163189</v>
      </c>
      <c r="Y12" s="81">
        <v>0</v>
      </c>
      <c r="Z12" s="81">
        <v>0</v>
      </c>
    </row>
    <row r="13" spans="1:26" s="58" customFormat="1"/>
    <row r="14" spans="1:26" s="58" customFormat="1"/>
    <row r="15" spans="1:26" s="58" customFormat="1"/>
    <row r="16" spans="1:26" s="58" customFormat="1"/>
    <row r="17" s="58" customFormat="1"/>
    <row r="18" s="58" customFormat="1"/>
    <row r="19" s="58" customFormat="1"/>
    <row r="20" s="58" customFormat="1"/>
    <row r="21" s="58" customFormat="1"/>
    <row r="22" s="58" customFormat="1"/>
    <row r="23" s="58" customFormat="1"/>
    <row r="27" ht="26.25" customHeight="1"/>
    <row r="28" ht="26.25" customHeight="1"/>
    <row r="32" ht="51.75" customHeight="1"/>
    <row r="33" ht="51.75" customHeight="1"/>
    <row r="34" ht="51.75" customHeight="1"/>
    <row r="36" ht="26.25" customHeight="1"/>
    <row r="40" ht="51.75" customHeight="1"/>
    <row r="41" ht="51.75" customHeight="1"/>
    <row r="42" ht="51.75" customHeight="1"/>
    <row r="43" ht="51.75" customHeight="1"/>
    <row r="44" ht="51.75" customHeight="1"/>
    <row r="45" ht="26.25" customHeight="1"/>
    <row r="46" ht="26.25" customHeight="1"/>
    <row r="50" ht="39" customHeight="1"/>
    <row r="51" ht="39" customHeight="1"/>
    <row r="52" ht="39" customHeight="1"/>
    <row r="53" ht="39" customHeight="1"/>
    <row r="54" ht="39" customHeight="1"/>
    <row r="55" ht="39" customHeight="1"/>
    <row r="56" ht="26.25" customHeight="1"/>
    <row r="57" ht="26.25" customHeight="1"/>
    <row r="60" ht="26.25" customHeight="1"/>
    <row r="62" ht="26.25" customHeight="1"/>
    <row r="63" ht="26.25" customHeight="1"/>
    <row r="66" ht="26.25" customHeight="1"/>
    <row r="68" ht="26.25" customHeight="1"/>
    <row r="72" ht="26.25" customHeight="1"/>
    <row r="74" ht="26.25" customHeight="1"/>
    <row r="77" ht="26.25" customHeight="1"/>
    <row r="78" ht="26.25" customHeight="1"/>
    <row r="81" ht="26.25" customHeight="1"/>
    <row r="82" ht="26.25" customHeight="1"/>
    <row r="86" ht="26.25" customHeight="1"/>
    <row r="87" ht="26.25" customHeight="1"/>
    <row r="91" ht="26.25" customHeight="1"/>
    <row r="92" ht="26.25" customHeight="1"/>
    <row r="93" ht="26.25" customHeight="1"/>
    <row r="95" ht="26.25" customHeight="1"/>
    <row r="99" ht="26.25" customHeight="1"/>
    <row r="100" ht="26.25" customHeight="1"/>
    <row r="104" ht="26.25" customHeight="1"/>
    <row r="105" ht="26.25" customHeight="1"/>
    <row r="106" ht="26.25" customHeight="1"/>
    <row r="108" ht="26.25" customHeight="1"/>
    <row r="112" ht="26.25" customHeight="1"/>
    <row r="113" ht="26.25" customHeight="1"/>
  </sheetData>
  <mergeCells count="10">
    <mergeCell ref="A3:A4"/>
    <mergeCell ref="B3:B4"/>
    <mergeCell ref="F3:F4"/>
    <mergeCell ref="L3:L4"/>
    <mergeCell ref="C3:E3"/>
    <mergeCell ref="G3:G4"/>
    <mergeCell ref="H3:H4"/>
    <mergeCell ref="I3:I4"/>
    <mergeCell ref="J3:J4"/>
    <mergeCell ref="K3:K4"/>
  </mergeCells>
  <conditionalFormatting sqref="A5:L12">
    <cfRule type="expression" dxfId="4" priority="1">
      <formula>$A5=$B$1</formula>
    </cfRule>
    <cfRule type="expression" dxfId="3" priority="4">
      <formula>$A5=""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glio8">
    <tabColor theme="4"/>
  </sheetPr>
  <dimension ref="A3:Y39"/>
  <sheetViews>
    <sheetView showGridLines="0" workbookViewId="0">
      <selection activeCell="B19" sqref="B19"/>
    </sheetView>
  </sheetViews>
  <sheetFormatPr defaultRowHeight="14.45"/>
  <cols>
    <col min="1" max="1" width="23.7109375" customWidth="1"/>
    <col min="2" max="2" width="15.28515625" customWidth="1"/>
    <col min="3" max="3" width="6.7109375" customWidth="1"/>
    <col min="4" max="4" width="23.7109375" customWidth="1"/>
    <col min="5" max="5" width="15.28515625" customWidth="1"/>
    <col min="6" max="6" width="6.7109375" customWidth="1"/>
    <col min="8" max="8" width="13.5703125" bestFit="1" customWidth="1"/>
    <col min="9" max="9" width="18.5703125" bestFit="1" customWidth="1"/>
    <col min="10" max="10" width="15.7109375" bestFit="1" customWidth="1"/>
    <col min="11" max="11" width="16.28515625" bestFit="1" customWidth="1"/>
    <col min="12" max="12" width="16" bestFit="1" customWidth="1"/>
    <col min="13" max="13" width="16.5703125" bestFit="1" customWidth="1"/>
    <col min="14" max="14" width="15.7109375" bestFit="1" customWidth="1"/>
    <col min="15" max="15" width="16.42578125" bestFit="1" customWidth="1"/>
    <col min="16" max="16" width="16" bestFit="1" customWidth="1"/>
    <col min="17" max="17" width="16.7109375" bestFit="1" customWidth="1"/>
    <col min="18" max="18" width="15.42578125" bestFit="1" customWidth="1"/>
  </cols>
  <sheetData>
    <row r="3" spans="1:6">
      <c r="A3" s="182" t="s">
        <v>126</v>
      </c>
      <c r="B3" s="182"/>
      <c r="C3" s="182"/>
      <c r="D3" s="182"/>
      <c r="E3" s="182"/>
      <c r="F3" s="182"/>
    </row>
    <row r="4" spans="1:6">
      <c r="A4" s="183" t="s">
        <v>127</v>
      </c>
      <c r="B4" s="184" t="e">
        <f>+#REF!</f>
        <v>#REF!</v>
      </c>
      <c r="C4" s="184"/>
      <c r="D4" s="183" t="s">
        <v>127</v>
      </c>
      <c r="E4" s="184" t="e">
        <f>+#REF!</f>
        <v>#REF!</v>
      </c>
      <c r="F4" s="184"/>
    </row>
    <row r="5" spans="1:6">
      <c r="A5" s="183"/>
      <c r="B5" s="140" t="s">
        <v>128</v>
      </c>
      <c r="C5" s="141" t="s">
        <v>129</v>
      </c>
      <c r="D5" s="183"/>
      <c r="E5" s="140" t="s">
        <v>128</v>
      </c>
      <c r="F5" s="141" t="s">
        <v>129</v>
      </c>
    </row>
    <row r="6" spans="1:6">
      <c r="A6" s="142" t="s">
        <v>130</v>
      </c>
      <c r="B6" s="143" t="e">
        <f>VLOOKUP(#REF!,A19:Y39,2,FALSE)</f>
        <v>#REF!</v>
      </c>
      <c r="C6" s="144" t="e">
        <f>VLOOKUP(#REF!,A19:Y39,3,FALSE)</f>
        <v>#REF!</v>
      </c>
      <c r="D6" s="143" t="s">
        <v>131</v>
      </c>
      <c r="E6" s="142" t="e">
        <f>VLOOKUP(#REF!,A19:Y39,4,FALSE)</f>
        <v>#REF!</v>
      </c>
      <c r="F6" s="145" t="e">
        <f>VLOOKUP(#REF!,A19:Y39,5,FALSE)</f>
        <v>#REF!</v>
      </c>
    </row>
    <row r="7" spans="1:6">
      <c r="A7" s="142" t="s">
        <v>132</v>
      </c>
      <c r="B7" s="143" t="e">
        <f>VLOOKUP(#REF!,A19:Y39,6,FALSE)</f>
        <v>#REF!</v>
      </c>
      <c r="C7" s="146" t="e">
        <f>VLOOKUP(#REF!,A19:Y39,7,FALSE)</f>
        <v>#REF!</v>
      </c>
      <c r="D7" s="143" t="s">
        <v>133</v>
      </c>
      <c r="E7" s="142" t="e">
        <f>VLOOKUP(#REF!,A19:Y39,8,FALSE)</f>
        <v>#REF!</v>
      </c>
      <c r="F7" s="147" t="e">
        <f>VLOOKUP(#REF!,A19:Y39,9,FALSE)</f>
        <v>#REF!</v>
      </c>
    </row>
    <row r="8" spans="1:6" ht="26.45">
      <c r="A8" s="142" t="s">
        <v>134</v>
      </c>
      <c r="B8" s="143" t="e">
        <f>VLOOKUP(#REF!,A19:Y39,10,FALSE)</f>
        <v>#REF!</v>
      </c>
      <c r="C8" s="146" t="e">
        <f>VLOOKUP(#REF!,A19:Y39,11,FALSE)</f>
        <v>#REF!</v>
      </c>
      <c r="D8" s="143" t="s">
        <v>135</v>
      </c>
      <c r="E8" s="142" t="e">
        <f>VLOOKUP(#REF!,A19:Y39,12,FALSE)</f>
        <v>#REF!</v>
      </c>
      <c r="F8" s="147" t="e">
        <f>VLOOKUP(#REF!,A19:Y39,13,FALSE)</f>
        <v>#REF!</v>
      </c>
    </row>
    <row r="9" spans="1:6" ht="39.6">
      <c r="A9" s="142" t="s">
        <v>136</v>
      </c>
      <c r="B9" s="143" t="e">
        <f>VLOOKUP(#REF!,A19:Y39,16,FALSE)</f>
        <v>#REF!</v>
      </c>
      <c r="C9" s="146" t="e">
        <f>VLOOKUP(#REF!,A19:Y39,17,FALSE)</f>
        <v>#REF!</v>
      </c>
      <c r="D9" s="143" t="s">
        <v>137</v>
      </c>
      <c r="E9" s="142" t="e">
        <f>VLOOKUP(#REF!,A19:Y39,14,FALSE)</f>
        <v>#REF!</v>
      </c>
      <c r="F9" s="147" t="e">
        <f>VLOOKUP(#REF!,A19:Y39,15,FALSE)</f>
        <v>#REF!</v>
      </c>
    </row>
    <row r="10" spans="1:6" ht="39.6">
      <c r="A10" s="142" t="s">
        <v>138</v>
      </c>
      <c r="B10" s="143" t="e">
        <f>VLOOKUP(#REF!,A19:Y39,20,FALSE)</f>
        <v>#REF!</v>
      </c>
      <c r="C10" s="146" t="e">
        <f>VLOOKUP(#REF!,A19:Y39,21,FALSE)</f>
        <v>#REF!</v>
      </c>
      <c r="D10" s="143" t="s">
        <v>139</v>
      </c>
      <c r="E10" s="142" t="e">
        <f>VLOOKUP(#REF!,A19:Y39,18,FALSE)</f>
        <v>#REF!</v>
      </c>
      <c r="F10" s="147" t="e">
        <f>VLOOKUP(#REF!,A19:Y39,19,FALSE)</f>
        <v>#REF!</v>
      </c>
    </row>
    <row r="11" spans="1:6" ht="40.9">
      <c r="A11" s="142" t="s">
        <v>140</v>
      </c>
      <c r="B11" s="143" t="e">
        <f>VLOOKUP(#REF!,A19:Y39,24,FALSE)</f>
        <v>#REF!</v>
      </c>
      <c r="C11" s="146" t="e">
        <f>VLOOKUP(#REF!,A19:Y39,25,FALSE)</f>
        <v>#REF!</v>
      </c>
      <c r="D11" s="143" t="s">
        <v>141</v>
      </c>
      <c r="E11" s="142" t="e">
        <f>VLOOKUP(#REF!,A19:Y39,22,FALSE)</f>
        <v>#REF!</v>
      </c>
      <c r="F11" s="147" t="e">
        <f>VLOOKUP(#REF!,A19:Y39,23,FALSE)</f>
        <v>#REF!</v>
      </c>
    </row>
    <row r="12" spans="1:6">
      <c r="A12" s="13" t="s">
        <v>142</v>
      </c>
    </row>
    <row r="18" spans="1:25" ht="26.25" customHeight="1">
      <c r="A18" s="148" t="s">
        <v>143</v>
      </c>
      <c r="B18" s="148" t="s">
        <v>144</v>
      </c>
      <c r="C18" s="148" t="s">
        <v>145</v>
      </c>
      <c r="D18" s="148" t="s">
        <v>146</v>
      </c>
      <c r="E18" s="148" t="s">
        <v>147</v>
      </c>
      <c r="F18" s="148" t="s">
        <v>148</v>
      </c>
      <c r="G18" s="148" t="s">
        <v>149</v>
      </c>
      <c r="H18" s="148" t="s">
        <v>150</v>
      </c>
      <c r="I18" s="148" t="s">
        <v>151</v>
      </c>
      <c r="J18" s="148" t="s">
        <v>152</v>
      </c>
      <c r="K18" s="148" t="s">
        <v>153</v>
      </c>
      <c r="L18" s="148" t="s">
        <v>154</v>
      </c>
      <c r="M18" s="148" t="s">
        <v>155</v>
      </c>
      <c r="N18" s="148" t="s">
        <v>156</v>
      </c>
      <c r="O18" s="148" t="s">
        <v>157</v>
      </c>
      <c r="P18" s="148" t="s">
        <v>158</v>
      </c>
      <c r="Q18" s="148" t="s">
        <v>159</v>
      </c>
      <c r="R18" s="148" t="s">
        <v>160</v>
      </c>
      <c r="S18" s="148" t="s">
        <v>161</v>
      </c>
      <c r="T18" s="148" t="s">
        <v>162</v>
      </c>
      <c r="U18" s="148" t="s">
        <v>163</v>
      </c>
      <c r="V18" s="148" t="s">
        <v>164</v>
      </c>
      <c r="W18" s="148" t="s">
        <v>165</v>
      </c>
      <c r="X18" s="148" t="s">
        <v>166</v>
      </c>
      <c r="Y18" s="148" t="s">
        <v>167</v>
      </c>
    </row>
    <row r="19" spans="1:25" ht="25.5" customHeight="1">
      <c r="A19" s="149" t="s">
        <v>168</v>
      </c>
      <c r="B19" s="149" t="s">
        <v>169</v>
      </c>
      <c r="C19" s="150">
        <v>40</v>
      </c>
      <c r="D19" s="149" t="s">
        <v>170</v>
      </c>
      <c r="E19" s="150">
        <v>848748</v>
      </c>
      <c r="F19" s="149" t="s">
        <v>171</v>
      </c>
      <c r="G19" s="150">
        <v>40.605475231097401</v>
      </c>
      <c r="H19" s="149" t="s">
        <v>172</v>
      </c>
      <c r="I19" s="150">
        <v>65.469387755102005</v>
      </c>
      <c r="J19" s="149" t="s">
        <v>173</v>
      </c>
      <c r="K19" s="150">
        <v>77.7777777777778</v>
      </c>
      <c r="L19" s="149" t="s">
        <v>169</v>
      </c>
      <c r="M19" s="150">
        <v>233.333333333333</v>
      </c>
      <c r="N19" s="149" t="s">
        <v>174</v>
      </c>
      <c r="O19" s="150">
        <v>-13.461538461538501</v>
      </c>
      <c r="P19" s="149" t="s">
        <v>175</v>
      </c>
      <c r="Q19" s="150">
        <v>12.132352941176499</v>
      </c>
      <c r="R19" s="149" t="s">
        <v>174</v>
      </c>
      <c r="S19" s="150">
        <v>-14</v>
      </c>
      <c r="T19" s="149" t="s">
        <v>176</v>
      </c>
      <c r="U19" s="150">
        <v>8.9285714285714306</v>
      </c>
      <c r="V19" s="149" t="s">
        <v>177</v>
      </c>
      <c r="W19" s="150">
        <v>-60</v>
      </c>
      <c r="X19" s="149" t="s">
        <v>178</v>
      </c>
      <c r="Y19" s="150">
        <v>96.969696969696997</v>
      </c>
    </row>
    <row r="20" spans="1:25" ht="36.75" customHeight="1">
      <c r="A20" s="149" t="s">
        <v>179</v>
      </c>
      <c r="B20" s="149" t="s">
        <v>180</v>
      </c>
      <c r="C20" s="150">
        <v>81</v>
      </c>
      <c r="D20" s="149" t="s">
        <v>181</v>
      </c>
      <c r="E20" s="150">
        <v>33223</v>
      </c>
      <c r="F20" s="149" t="s">
        <v>182</v>
      </c>
      <c r="G20" s="150">
        <v>41.810240963855399</v>
      </c>
      <c r="H20" s="149" t="s">
        <v>180</v>
      </c>
      <c r="I20" s="150">
        <v>51.932098765432102</v>
      </c>
      <c r="J20" s="149" t="s">
        <v>183</v>
      </c>
      <c r="K20" s="150">
        <v>81.651376146789005</v>
      </c>
      <c r="L20" s="149" t="s">
        <v>184</v>
      </c>
      <c r="M20" s="150">
        <v>145.45454545454501</v>
      </c>
      <c r="N20" s="149" t="s">
        <v>185</v>
      </c>
      <c r="O20" s="150">
        <v>-4.3525969275786398</v>
      </c>
      <c r="P20" s="149" t="s">
        <v>182</v>
      </c>
      <c r="Q20" s="150">
        <v>3.1055900621118</v>
      </c>
      <c r="R20" s="149" t="s">
        <v>186</v>
      </c>
      <c r="S20" s="150">
        <v>-4.56989247311828</v>
      </c>
      <c r="T20" s="149" t="s">
        <v>182</v>
      </c>
      <c r="U20" s="150">
        <v>3.25732899022801</v>
      </c>
      <c r="V20" s="149" t="s">
        <v>187</v>
      </c>
      <c r="W20" s="150">
        <v>-25.7575757575758</v>
      </c>
      <c r="X20" s="149" t="s">
        <v>188</v>
      </c>
      <c r="Y20" s="150">
        <v>62.5</v>
      </c>
    </row>
    <row r="21" spans="1:25" ht="30" customHeight="1">
      <c r="A21" s="149" t="s">
        <v>189</v>
      </c>
      <c r="B21" s="149" t="s">
        <v>190</v>
      </c>
      <c r="C21" s="150">
        <v>31</v>
      </c>
      <c r="D21" s="149" t="s">
        <v>191</v>
      </c>
      <c r="E21" s="150">
        <v>1349930</v>
      </c>
      <c r="F21" s="149" t="s">
        <v>192</v>
      </c>
      <c r="G21" s="150">
        <v>36.468360005872903</v>
      </c>
      <c r="H21" s="149" t="s">
        <v>193</v>
      </c>
      <c r="I21" s="150">
        <v>63.046728971962601</v>
      </c>
      <c r="J21" s="149" t="s">
        <v>194</v>
      </c>
      <c r="K21" s="150">
        <v>69.4444444444444</v>
      </c>
      <c r="L21" s="149" t="s">
        <v>195</v>
      </c>
      <c r="M21" s="150">
        <v>155.555555555556</v>
      </c>
      <c r="N21" s="149" t="s">
        <v>196</v>
      </c>
      <c r="O21" s="150">
        <v>-11.764705882352899</v>
      </c>
      <c r="P21" s="149" t="s">
        <v>197</v>
      </c>
      <c r="Q21" s="150">
        <v>9.6153846153846203</v>
      </c>
      <c r="R21" s="149" t="s">
        <v>196</v>
      </c>
      <c r="S21" s="150">
        <v>-13.953488372093</v>
      </c>
      <c r="T21" s="149" t="s">
        <v>197</v>
      </c>
      <c r="U21" s="150">
        <v>10.1522842639594</v>
      </c>
      <c r="V21" s="149" t="s">
        <v>198</v>
      </c>
      <c r="W21" s="150">
        <v>-38.775510204081598</v>
      </c>
      <c r="X21" s="149" t="s">
        <v>199</v>
      </c>
      <c r="Y21" s="150">
        <v>167.213114754098</v>
      </c>
    </row>
    <row r="22" spans="1:25" ht="24.75" customHeight="1">
      <c r="A22" s="149" t="s">
        <v>200</v>
      </c>
      <c r="B22" s="149" t="s">
        <v>201</v>
      </c>
      <c r="C22" s="150">
        <v>120</v>
      </c>
      <c r="D22" s="149" t="s">
        <v>202</v>
      </c>
      <c r="E22" s="150">
        <v>255985</v>
      </c>
      <c r="F22" s="149" t="s">
        <v>203</v>
      </c>
      <c r="G22" s="150">
        <v>40.762896208825403</v>
      </c>
      <c r="H22" s="149" t="s">
        <v>204</v>
      </c>
      <c r="I22" s="150">
        <v>55.9424083769633</v>
      </c>
      <c r="J22" s="149" t="s">
        <v>205</v>
      </c>
      <c r="K22" s="150">
        <v>87.480916030534303</v>
      </c>
      <c r="L22" s="149" t="s">
        <v>206</v>
      </c>
      <c r="M22" s="150">
        <v>117.75956284153</v>
      </c>
      <c r="N22" s="149" t="s">
        <v>207</v>
      </c>
      <c r="O22" s="150">
        <v>-4.63917525773196</v>
      </c>
      <c r="P22" s="149" t="s">
        <v>208</v>
      </c>
      <c r="Q22" s="150">
        <v>3.6</v>
      </c>
      <c r="R22" s="149" t="s">
        <v>201</v>
      </c>
      <c r="S22" s="150">
        <v>-5.2631578947368398</v>
      </c>
      <c r="T22" s="149" t="s">
        <v>209</v>
      </c>
      <c r="U22" s="150">
        <v>2.7173913043478302</v>
      </c>
      <c r="V22" s="149" t="s">
        <v>210</v>
      </c>
      <c r="W22" s="150">
        <v>-48.051948051948102</v>
      </c>
      <c r="X22" s="149" t="s">
        <v>211</v>
      </c>
      <c r="Y22" s="150">
        <v>43.589743589743598</v>
      </c>
    </row>
    <row r="23" spans="1:25" ht="23.25" customHeight="1">
      <c r="A23" s="149" t="s">
        <v>212</v>
      </c>
      <c r="B23" s="149" t="s">
        <v>213</v>
      </c>
      <c r="C23" s="150">
        <v>99</v>
      </c>
      <c r="D23" s="149" t="s">
        <v>214</v>
      </c>
      <c r="E23" s="150">
        <v>199015</v>
      </c>
      <c r="F23" s="149" t="s">
        <v>215</v>
      </c>
      <c r="G23" s="150">
        <v>42.001759530791801</v>
      </c>
      <c r="H23" s="149" t="s">
        <v>213</v>
      </c>
      <c r="I23" s="150">
        <v>63.787878787878803</v>
      </c>
      <c r="J23" s="149" t="s">
        <v>216</v>
      </c>
      <c r="K23" s="150">
        <v>87.554019014693196</v>
      </c>
      <c r="L23" s="149" t="s">
        <v>217</v>
      </c>
      <c r="M23" s="150">
        <v>122.754491017964</v>
      </c>
      <c r="N23" s="149" t="s">
        <v>218</v>
      </c>
      <c r="O23" s="150">
        <v>-6.1068702290076304</v>
      </c>
      <c r="P23" s="149" t="s">
        <v>219</v>
      </c>
      <c r="Q23" s="150">
        <v>2.55639097744361</v>
      </c>
      <c r="R23" s="149" t="s">
        <v>220</v>
      </c>
      <c r="S23" s="150">
        <v>-6.0150375939849603</v>
      </c>
      <c r="T23" s="149" t="s">
        <v>219</v>
      </c>
      <c r="U23" s="150">
        <v>2.8213166144200601</v>
      </c>
      <c r="V23" s="149" t="s">
        <v>221</v>
      </c>
      <c r="W23" s="150">
        <v>-40</v>
      </c>
      <c r="X23" s="149" t="s">
        <v>222</v>
      </c>
      <c r="Y23" s="150">
        <v>36.363636363636402</v>
      </c>
    </row>
    <row r="24" spans="1:25" ht="13.5" customHeight="1">
      <c r="A24" s="149" t="s">
        <v>0</v>
      </c>
      <c r="B24" s="149" t="s">
        <v>223</v>
      </c>
      <c r="C24" s="150">
        <v>60</v>
      </c>
      <c r="D24" s="149" t="s">
        <v>224</v>
      </c>
      <c r="E24" s="150">
        <v>561203</v>
      </c>
      <c r="F24" s="149" t="s">
        <v>225</v>
      </c>
      <c r="G24" s="150">
        <v>43.570669168230097</v>
      </c>
      <c r="H24" s="149" t="s">
        <v>226</v>
      </c>
      <c r="I24" s="150">
        <v>63.397260273972599</v>
      </c>
      <c r="J24" s="149" t="s">
        <v>227</v>
      </c>
      <c r="K24" s="150">
        <v>86.047147249743801</v>
      </c>
      <c r="L24" s="149" t="s">
        <v>228</v>
      </c>
      <c r="M24" s="150">
        <v>153.06122448979599</v>
      </c>
      <c r="N24" s="149" t="s">
        <v>229</v>
      </c>
      <c r="O24" s="150">
        <v>-9.6</v>
      </c>
      <c r="P24" s="149" t="s">
        <v>228</v>
      </c>
      <c r="Q24" s="150">
        <v>15.887850467289701</v>
      </c>
      <c r="R24" s="149" t="s">
        <v>229</v>
      </c>
      <c r="S24" s="150">
        <v>-10.4347826086957</v>
      </c>
      <c r="T24" s="149" t="s">
        <v>230</v>
      </c>
      <c r="U24" s="150">
        <v>5.06993006993007</v>
      </c>
      <c r="V24" s="149" t="s">
        <v>231</v>
      </c>
      <c r="W24" s="150">
        <v>-33.3333333333333</v>
      </c>
      <c r="X24" s="149" t="s">
        <v>228</v>
      </c>
      <c r="Y24" s="150">
        <v>53.246753246753201</v>
      </c>
    </row>
    <row r="25" spans="1:25" ht="22.5" customHeight="1">
      <c r="A25" s="149" t="s">
        <v>232</v>
      </c>
      <c r="B25" s="149" t="s">
        <v>233</v>
      </c>
      <c r="C25" s="150">
        <v>70</v>
      </c>
      <c r="D25" s="149" t="s">
        <v>234</v>
      </c>
      <c r="E25" s="150">
        <v>387842</v>
      </c>
      <c r="F25" s="149" t="s">
        <v>235</v>
      </c>
      <c r="G25" s="150">
        <v>41.527596543819399</v>
      </c>
      <c r="H25" s="149" t="s">
        <v>233</v>
      </c>
      <c r="I25" s="150">
        <v>64.371428571428595</v>
      </c>
      <c r="J25" s="149" t="s">
        <v>236</v>
      </c>
      <c r="K25" s="150">
        <v>89.230242119689393</v>
      </c>
      <c r="L25" s="149" t="s">
        <v>237</v>
      </c>
      <c r="M25" s="150">
        <v>134</v>
      </c>
      <c r="N25" s="149" t="s">
        <v>238</v>
      </c>
      <c r="O25" s="150">
        <v>-5.1282051282051304</v>
      </c>
      <c r="P25" s="149" t="s">
        <v>239</v>
      </c>
      <c r="Q25" s="150">
        <v>3.31384015594542</v>
      </c>
      <c r="R25" s="149" t="s">
        <v>238</v>
      </c>
      <c r="S25" s="150">
        <v>-6.1176470588235299</v>
      </c>
      <c r="T25" s="149" t="s">
        <v>240</v>
      </c>
      <c r="U25" s="150">
        <v>2.2067363530778201</v>
      </c>
      <c r="V25" s="149" t="s">
        <v>241</v>
      </c>
      <c r="W25" s="150">
        <v>-27.0833333333333</v>
      </c>
      <c r="X25" s="149" t="s">
        <v>239</v>
      </c>
      <c r="Y25" s="150">
        <v>36.6666666666667</v>
      </c>
    </row>
    <row r="26" spans="1:25" ht="18.75" customHeight="1">
      <c r="A26" s="149" t="s">
        <v>242</v>
      </c>
      <c r="B26" s="149" t="s">
        <v>243</v>
      </c>
      <c r="C26" s="150">
        <v>378</v>
      </c>
      <c r="D26" s="149" t="s">
        <v>244</v>
      </c>
      <c r="E26" s="150">
        <v>361619</v>
      </c>
      <c r="F26" s="149" t="s">
        <v>245</v>
      </c>
      <c r="G26" s="150">
        <v>43.389037263131101</v>
      </c>
      <c r="H26" s="149" t="s">
        <v>246</v>
      </c>
      <c r="I26" s="150">
        <v>58.865979381443303</v>
      </c>
      <c r="J26" s="149" t="s">
        <v>247</v>
      </c>
      <c r="K26" s="150">
        <v>85.741037988228996</v>
      </c>
      <c r="L26" s="149" t="s">
        <v>243</v>
      </c>
      <c r="M26" s="150">
        <v>131.90184049079801</v>
      </c>
      <c r="N26" s="149" t="s">
        <v>248</v>
      </c>
      <c r="O26" s="150">
        <v>-4.7936085219707101</v>
      </c>
      <c r="P26" s="149" t="s">
        <v>249</v>
      </c>
      <c r="Q26" s="150">
        <v>2.1842355175688501</v>
      </c>
      <c r="R26" s="149" t="s">
        <v>250</v>
      </c>
      <c r="S26" s="150">
        <v>-4.4117647058823497</v>
      </c>
      <c r="T26" s="149" t="s">
        <v>251</v>
      </c>
      <c r="U26" s="150">
        <v>1.86304128902316</v>
      </c>
      <c r="V26" s="149" t="s">
        <v>247</v>
      </c>
      <c r="W26" s="150">
        <v>-37.858220211161402</v>
      </c>
      <c r="X26" s="149" t="s">
        <v>252</v>
      </c>
      <c r="Y26" s="150">
        <v>50</v>
      </c>
    </row>
    <row r="27" spans="1:25" ht="25.5" customHeight="1">
      <c r="A27" s="149" t="s">
        <v>253</v>
      </c>
      <c r="B27" s="149" t="s">
        <v>254</v>
      </c>
      <c r="C27" s="150">
        <v>99</v>
      </c>
      <c r="D27" s="149" t="s">
        <v>255</v>
      </c>
      <c r="E27" s="150">
        <v>162362</v>
      </c>
      <c r="F27" s="149" t="s">
        <v>256</v>
      </c>
      <c r="G27" s="150">
        <v>44.106957860842797</v>
      </c>
      <c r="H27" s="149" t="s">
        <v>254</v>
      </c>
      <c r="I27" s="150">
        <v>63.419191919191903</v>
      </c>
      <c r="J27" s="149" t="s">
        <v>257</v>
      </c>
      <c r="K27" s="150">
        <v>89.088397790055296</v>
      </c>
      <c r="L27" s="149" t="s">
        <v>254</v>
      </c>
      <c r="M27" s="150">
        <v>125</v>
      </c>
      <c r="N27" s="149" t="s">
        <v>258</v>
      </c>
      <c r="O27" s="150">
        <v>-5.4794520547945202</v>
      </c>
      <c r="P27" s="149" t="s">
        <v>254</v>
      </c>
      <c r="Q27" s="150">
        <v>5.31914893617021</v>
      </c>
      <c r="R27" s="149" t="s">
        <v>259</v>
      </c>
      <c r="S27" s="150">
        <v>-4.3478260869565197</v>
      </c>
      <c r="T27" s="149" t="s">
        <v>254</v>
      </c>
      <c r="U27" s="150">
        <v>5.6179775280898898</v>
      </c>
      <c r="V27" s="149" t="s">
        <v>260</v>
      </c>
      <c r="W27" s="150">
        <v>-17.1875</v>
      </c>
      <c r="X27" s="149" t="s">
        <v>261</v>
      </c>
      <c r="Y27" s="150">
        <v>17.948717948717899</v>
      </c>
    </row>
    <row r="28" spans="1:25" ht="23.25" customHeight="1">
      <c r="A28" s="149" t="s">
        <v>262</v>
      </c>
      <c r="B28" s="149" t="s">
        <v>263</v>
      </c>
      <c r="C28" s="150">
        <v>104</v>
      </c>
      <c r="D28" s="149" t="s">
        <v>264</v>
      </c>
      <c r="E28" s="150">
        <v>98402</v>
      </c>
      <c r="F28" s="149" t="s">
        <v>265</v>
      </c>
      <c r="G28" s="150">
        <v>41.703611190408203</v>
      </c>
      <c r="H28" s="149" t="s">
        <v>266</v>
      </c>
      <c r="I28" s="150">
        <v>58.131465517241402</v>
      </c>
      <c r="J28" s="149" t="s">
        <v>267</v>
      </c>
      <c r="K28" s="150">
        <v>81.1111111111111</v>
      </c>
      <c r="L28" s="149" t="s">
        <v>268</v>
      </c>
      <c r="M28" s="150">
        <v>126.92307692307701</v>
      </c>
      <c r="N28" s="149" t="s">
        <v>269</v>
      </c>
      <c r="O28" s="150">
        <v>-5.2287581699346397</v>
      </c>
      <c r="P28" s="149" t="s">
        <v>270</v>
      </c>
      <c r="Q28" s="150">
        <v>2.3278370514064002</v>
      </c>
      <c r="R28" s="149" t="s">
        <v>266</v>
      </c>
      <c r="S28" s="150">
        <v>-4.31034482758621</v>
      </c>
      <c r="T28" s="149" t="s">
        <v>271</v>
      </c>
      <c r="U28" s="150">
        <v>2.25840336134454</v>
      </c>
      <c r="V28" s="149" t="s">
        <v>272</v>
      </c>
      <c r="W28" s="150">
        <v>-16.369047619047599</v>
      </c>
      <c r="X28" s="149" t="s">
        <v>273</v>
      </c>
      <c r="Y28" s="150">
        <v>50.370370370370402</v>
      </c>
    </row>
    <row r="29" spans="1:25" ht="18" customHeight="1">
      <c r="A29" s="149" t="s">
        <v>274</v>
      </c>
      <c r="B29" s="149" t="s">
        <v>275</v>
      </c>
      <c r="C29" s="150">
        <v>69</v>
      </c>
      <c r="D29" s="149" t="s">
        <v>276</v>
      </c>
      <c r="E29" s="150">
        <v>2749031</v>
      </c>
      <c r="F29" s="149" t="s">
        <v>277</v>
      </c>
      <c r="G29" s="150">
        <v>41.603512822112698</v>
      </c>
      <c r="H29" s="149" t="s">
        <v>278</v>
      </c>
      <c r="I29" s="150">
        <v>59.503246753246799</v>
      </c>
      <c r="J29" s="149" t="s">
        <v>279</v>
      </c>
      <c r="K29" s="150">
        <v>86.174496644295303</v>
      </c>
      <c r="L29" s="149" t="s">
        <v>280</v>
      </c>
      <c r="M29" s="150">
        <v>154.666666666667</v>
      </c>
      <c r="N29" s="149" t="s">
        <v>275</v>
      </c>
      <c r="O29" s="150">
        <v>-9.2105263157894708</v>
      </c>
      <c r="P29" s="149" t="s">
        <v>281</v>
      </c>
      <c r="Q29" s="150">
        <v>5.7591623036649198</v>
      </c>
      <c r="R29" s="149" t="s">
        <v>275</v>
      </c>
      <c r="S29" s="150">
        <v>-9.2105263157894708</v>
      </c>
      <c r="T29" s="149" t="s">
        <v>281</v>
      </c>
      <c r="U29" s="150">
        <v>4.6321525885558597</v>
      </c>
      <c r="V29" s="149" t="s">
        <v>282</v>
      </c>
      <c r="W29" s="150">
        <v>-60</v>
      </c>
      <c r="X29" s="149" t="s">
        <v>283</v>
      </c>
      <c r="Y29" s="150">
        <v>61.764705882352899</v>
      </c>
    </row>
    <row r="30" spans="1:25" ht="20.25" customHeight="1">
      <c r="A30" s="149" t="s">
        <v>284</v>
      </c>
      <c r="B30" s="149" t="s">
        <v>285</v>
      </c>
      <c r="C30" s="150">
        <v>74</v>
      </c>
      <c r="D30" s="149" t="s">
        <v>286</v>
      </c>
      <c r="E30" s="150">
        <v>118992</v>
      </c>
      <c r="F30" s="149" t="s">
        <v>287</v>
      </c>
      <c r="G30" s="150">
        <v>41.907178217821802</v>
      </c>
      <c r="H30" s="149" t="s">
        <v>288</v>
      </c>
      <c r="I30" s="150">
        <v>65.589928057554005</v>
      </c>
      <c r="J30" s="149" t="s">
        <v>285</v>
      </c>
      <c r="K30" s="150">
        <v>60.869565217391298</v>
      </c>
      <c r="L30" s="149" t="s">
        <v>289</v>
      </c>
      <c r="M30" s="150">
        <v>133.68421052631601</v>
      </c>
      <c r="N30" s="149" t="s">
        <v>290</v>
      </c>
      <c r="O30" s="150">
        <v>-7.9207920792079198</v>
      </c>
      <c r="P30" s="149" t="s">
        <v>291</v>
      </c>
      <c r="Q30" s="150">
        <v>3.90625</v>
      </c>
      <c r="R30" s="149" t="s">
        <v>292</v>
      </c>
      <c r="S30" s="150">
        <v>-8.8082901554404103</v>
      </c>
      <c r="T30" s="149" t="s">
        <v>293</v>
      </c>
      <c r="U30" s="150">
        <v>4.6875</v>
      </c>
      <c r="V30" s="149" t="s">
        <v>294</v>
      </c>
      <c r="W30" s="150">
        <v>-30.232558139534898</v>
      </c>
      <c r="X30" s="149" t="s">
        <v>295</v>
      </c>
      <c r="Y30" s="150">
        <v>115.384615384615</v>
      </c>
    </row>
    <row r="31" spans="1:25" ht="15" customHeight="1">
      <c r="A31" s="149" t="s">
        <v>296</v>
      </c>
      <c r="B31" s="149" t="s">
        <v>297</v>
      </c>
      <c r="C31" s="150">
        <v>100</v>
      </c>
      <c r="D31" s="149" t="s">
        <v>298</v>
      </c>
      <c r="E31" s="150">
        <v>47587</v>
      </c>
      <c r="F31" s="149" t="s">
        <v>299</v>
      </c>
      <c r="G31" s="150">
        <v>43.452586206896598</v>
      </c>
      <c r="H31" s="149" t="s">
        <v>300</v>
      </c>
      <c r="I31" s="150">
        <v>59.981343283582099</v>
      </c>
      <c r="J31" s="149" t="s">
        <v>301</v>
      </c>
      <c r="K31" s="150">
        <v>81.502890173410407</v>
      </c>
      <c r="L31" s="149" t="s">
        <v>297</v>
      </c>
      <c r="M31" s="150">
        <v>150</v>
      </c>
      <c r="N31" s="149" t="s">
        <v>300</v>
      </c>
      <c r="O31" s="150">
        <v>-10.6666666666667</v>
      </c>
      <c r="P31" s="149" t="s">
        <v>302</v>
      </c>
      <c r="Q31" s="150">
        <v>4.6620046620046596</v>
      </c>
      <c r="R31" s="149" t="s">
        <v>300</v>
      </c>
      <c r="S31" s="150">
        <v>-9.5238095238095202</v>
      </c>
      <c r="T31" s="149" t="s">
        <v>303</v>
      </c>
      <c r="U31" s="150">
        <v>2.9761904761904798</v>
      </c>
      <c r="V31" s="149" t="s">
        <v>304</v>
      </c>
      <c r="W31" s="150">
        <v>-38.297872340425499</v>
      </c>
      <c r="X31" s="149" t="s">
        <v>305</v>
      </c>
      <c r="Y31" s="150">
        <v>54.838709677419402</v>
      </c>
    </row>
    <row r="32" spans="1:25" ht="18" customHeight="1">
      <c r="A32" s="149" t="s">
        <v>306</v>
      </c>
      <c r="B32" s="149" t="s">
        <v>307</v>
      </c>
      <c r="C32" s="150">
        <v>220</v>
      </c>
      <c r="D32" s="149" t="s">
        <v>308</v>
      </c>
      <c r="E32" s="150">
        <v>921142</v>
      </c>
      <c r="F32" s="149" t="s">
        <v>309</v>
      </c>
      <c r="G32" s="150">
        <v>36.079061877719603</v>
      </c>
      <c r="H32" s="149" t="s">
        <v>310</v>
      </c>
      <c r="I32" s="150">
        <v>57.685491723466399</v>
      </c>
      <c r="J32" s="149" t="s">
        <v>311</v>
      </c>
      <c r="K32" s="150">
        <v>81.144781144781106</v>
      </c>
      <c r="L32" s="149" t="s">
        <v>312</v>
      </c>
      <c r="M32" s="150">
        <v>123.529411764706</v>
      </c>
      <c r="N32" s="149" t="s">
        <v>313</v>
      </c>
      <c r="O32" s="150">
        <v>-9.4707520891364894</v>
      </c>
      <c r="P32" s="149" t="s">
        <v>314</v>
      </c>
      <c r="Q32" s="150">
        <v>3.9907244642255999</v>
      </c>
      <c r="R32" s="149" t="s">
        <v>313</v>
      </c>
      <c r="S32" s="150">
        <v>-9.2485549132948002</v>
      </c>
      <c r="T32" s="149" t="s">
        <v>314</v>
      </c>
      <c r="U32" s="150">
        <v>3.7421754513290399</v>
      </c>
      <c r="V32" s="149" t="s">
        <v>315</v>
      </c>
      <c r="W32" s="150">
        <v>-68.421052631578902</v>
      </c>
      <c r="X32" s="149" t="s">
        <v>316</v>
      </c>
      <c r="Y32" s="150">
        <v>94.4444444444444</v>
      </c>
    </row>
    <row r="33" spans="1:25" ht="16.5" customHeight="1">
      <c r="A33" s="149" t="s">
        <v>317</v>
      </c>
      <c r="B33" s="149" t="s">
        <v>318</v>
      </c>
      <c r="C33" s="150">
        <v>147</v>
      </c>
      <c r="D33" s="149" t="s">
        <v>319</v>
      </c>
      <c r="E33" s="150">
        <v>315948</v>
      </c>
      <c r="F33" s="149" t="s">
        <v>320</v>
      </c>
      <c r="G33" s="150">
        <v>39.741742848717202</v>
      </c>
      <c r="H33" s="149" t="s">
        <v>321</v>
      </c>
      <c r="I33" s="150">
        <v>54.558823529411796</v>
      </c>
      <c r="J33" s="149" t="s">
        <v>322</v>
      </c>
      <c r="K33" s="150">
        <v>86.825980392156893</v>
      </c>
      <c r="L33" s="149" t="s">
        <v>323</v>
      </c>
      <c r="M33" s="150">
        <v>134.34343434343401</v>
      </c>
      <c r="N33" s="149" t="s">
        <v>324</v>
      </c>
      <c r="O33" s="150">
        <v>-3.58476474981329</v>
      </c>
      <c r="P33" s="149" t="s">
        <v>325</v>
      </c>
      <c r="Q33" s="150">
        <v>2.9268292682926802</v>
      </c>
      <c r="R33" s="149" t="s">
        <v>326</v>
      </c>
      <c r="S33" s="150">
        <v>-2.7807486631015998</v>
      </c>
      <c r="T33" s="149" t="s">
        <v>323</v>
      </c>
      <c r="U33" s="150">
        <v>3.1400966183574899</v>
      </c>
      <c r="V33" s="149" t="s">
        <v>324</v>
      </c>
      <c r="W33" s="150">
        <v>-32.530120481927703</v>
      </c>
      <c r="X33" s="149" t="s">
        <v>327</v>
      </c>
      <c r="Y33" s="150">
        <v>58.823529411764703</v>
      </c>
    </row>
    <row r="34" spans="1:25" ht="18.75" customHeight="1">
      <c r="A34" s="149" t="s">
        <v>328</v>
      </c>
      <c r="B34" s="149" t="s">
        <v>329</v>
      </c>
      <c r="C34" s="150">
        <v>220</v>
      </c>
      <c r="D34" s="149" t="s">
        <v>330</v>
      </c>
      <c r="E34" s="150">
        <v>64850</v>
      </c>
      <c r="F34" s="149" t="s">
        <v>331</v>
      </c>
      <c r="G34" s="150">
        <v>42.125761266747901</v>
      </c>
      <c r="H34" s="149" t="s">
        <v>332</v>
      </c>
      <c r="I34" s="150">
        <v>58.831792975970401</v>
      </c>
      <c r="J34" s="149" t="s">
        <v>333</v>
      </c>
      <c r="K34" s="150">
        <v>80.124223602484506</v>
      </c>
      <c r="L34" s="149" t="s">
        <v>334</v>
      </c>
      <c r="M34" s="150">
        <v>114.511873350923</v>
      </c>
      <c r="N34" s="149" t="s">
        <v>335</v>
      </c>
      <c r="O34" s="150">
        <v>-9.3808630393996193</v>
      </c>
      <c r="P34" s="149" t="s">
        <v>336</v>
      </c>
      <c r="Q34" s="150">
        <v>2.8622540250447202</v>
      </c>
      <c r="R34" s="149" t="s">
        <v>337</v>
      </c>
      <c r="S34" s="150">
        <v>-5.53571428571429</v>
      </c>
      <c r="T34" s="149" t="s">
        <v>338</v>
      </c>
      <c r="U34" s="150">
        <v>1.0638297872340401</v>
      </c>
      <c r="V34" s="149" t="s">
        <v>335</v>
      </c>
      <c r="W34" s="150">
        <v>-58.823529411764703</v>
      </c>
      <c r="X34" s="149" t="s">
        <v>336</v>
      </c>
      <c r="Y34" s="150">
        <v>103.70370370370399</v>
      </c>
    </row>
    <row r="35" spans="1:25" ht="12" customHeight="1">
      <c r="A35" s="149" t="s">
        <v>339</v>
      </c>
      <c r="B35" s="149" t="s">
        <v>340</v>
      </c>
      <c r="C35" s="150">
        <v>189</v>
      </c>
      <c r="D35" s="149" t="s">
        <v>341</v>
      </c>
      <c r="E35" s="150">
        <v>172479</v>
      </c>
      <c r="F35" s="149" t="s">
        <v>342</v>
      </c>
      <c r="G35" s="150">
        <v>36.502007494646698</v>
      </c>
      <c r="H35" s="149" t="s">
        <v>343</v>
      </c>
      <c r="I35" s="150">
        <v>59.880952380952401</v>
      </c>
      <c r="J35" s="149" t="s">
        <v>344</v>
      </c>
      <c r="K35" s="150">
        <v>84.130982367758193</v>
      </c>
      <c r="L35" s="149" t="s">
        <v>345</v>
      </c>
      <c r="M35" s="150">
        <v>127.619047619048</v>
      </c>
      <c r="N35" s="149" t="s">
        <v>346</v>
      </c>
      <c r="O35" s="150">
        <v>-6.8783068783068799</v>
      </c>
      <c r="P35" s="149" t="s">
        <v>347</v>
      </c>
      <c r="Q35" s="150">
        <v>6.0317460317460299</v>
      </c>
      <c r="R35" s="149" t="s">
        <v>348</v>
      </c>
      <c r="S35" s="150">
        <v>-6.7647058823529402</v>
      </c>
      <c r="T35" s="149" t="s">
        <v>349</v>
      </c>
      <c r="U35" s="150">
        <v>2.9914529914529902</v>
      </c>
      <c r="V35" s="149" t="s">
        <v>350</v>
      </c>
      <c r="W35" s="150">
        <v>-45.652173913043498</v>
      </c>
      <c r="X35" s="149" t="s">
        <v>347</v>
      </c>
      <c r="Y35" s="150">
        <v>162.96296296296299</v>
      </c>
    </row>
    <row r="36" spans="1:25" ht="17.25" customHeight="1">
      <c r="A36" s="149" t="s">
        <v>351</v>
      </c>
      <c r="B36" s="149" t="s">
        <v>352</v>
      </c>
      <c r="C36" s="150">
        <v>182</v>
      </c>
      <c r="D36" s="149" t="s">
        <v>353</v>
      </c>
      <c r="E36" s="150">
        <v>635439</v>
      </c>
      <c r="F36" s="149" t="s">
        <v>354</v>
      </c>
      <c r="G36" s="150">
        <v>37.454536735085398</v>
      </c>
      <c r="H36" s="149" t="s">
        <v>355</v>
      </c>
      <c r="I36" s="150">
        <v>52.525067750677501</v>
      </c>
      <c r="J36" s="149" t="s">
        <v>356</v>
      </c>
      <c r="K36" s="150">
        <v>81.962025316455694</v>
      </c>
      <c r="L36" s="149" t="s">
        <v>357</v>
      </c>
      <c r="M36" s="150">
        <v>122.405660377358</v>
      </c>
      <c r="N36" s="149" t="s">
        <v>358</v>
      </c>
      <c r="O36" s="150">
        <v>-13.896111841904</v>
      </c>
      <c r="P36" s="149" t="s">
        <v>359</v>
      </c>
      <c r="Q36" s="150">
        <v>5.1454138702460801</v>
      </c>
      <c r="R36" s="149" t="s">
        <v>358</v>
      </c>
      <c r="S36" s="150">
        <v>-13.9410273175244</v>
      </c>
      <c r="T36" s="149" t="s">
        <v>359</v>
      </c>
      <c r="U36" s="150">
        <v>6.2801932367149798</v>
      </c>
      <c r="V36" s="149" t="s">
        <v>360</v>
      </c>
      <c r="W36" s="150">
        <v>-57.744107744107701</v>
      </c>
      <c r="X36" s="149" t="s">
        <v>361</v>
      </c>
      <c r="Y36" s="150">
        <v>90.909090909090907</v>
      </c>
    </row>
    <row r="37" spans="1:25" ht="15.75" customHeight="1">
      <c r="A37" s="149" t="s">
        <v>362</v>
      </c>
      <c r="B37" s="149" t="s">
        <v>363</v>
      </c>
      <c r="C37" s="150">
        <v>76</v>
      </c>
      <c r="D37" s="149" t="s">
        <v>364</v>
      </c>
      <c r="E37" s="150">
        <v>149092</v>
      </c>
      <c r="F37" s="149" t="s">
        <v>365</v>
      </c>
      <c r="G37" s="150">
        <v>42.391760299625503</v>
      </c>
      <c r="H37" s="149" t="s">
        <v>366</v>
      </c>
      <c r="I37" s="150">
        <v>55.836879432624102</v>
      </c>
      <c r="J37" s="149" t="s">
        <v>367</v>
      </c>
      <c r="K37" s="150">
        <v>79.0322580645161</v>
      </c>
      <c r="L37" s="149" t="s">
        <v>368</v>
      </c>
      <c r="M37" s="150">
        <v>121.951219512195</v>
      </c>
      <c r="N37" s="149" t="s">
        <v>369</v>
      </c>
      <c r="O37" s="150">
        <v>-6.6544566544566504</v>
      </c>
      <c r="P37" s="149" t="s">
        <v>366</v>
      </c>
      <c r="Q37" s="150">
        <v>9.3023255813953494</v>
      </c>
      <c r="R37" s="149" t="s">
        <v>363</v>
      </c>
      <c r="S37" s="150">
        <v>-6.4935064935064899</v>
      </c>
      <c r="T37" s="149" t="s">
        <v>366</v>
      </c>
      <c r="U37" s="150">
        <v>5.8823529411764701</v>
      </c>
      <c r="V37" s="149" t="s">
        <v>369</v>
      </c>
      <c r="W37" s="150">
        <v>-90.099009900990097</v>
      </c>
      <c r="X37" s="149" t="s">
        <v>370</v>
      </c>
      <c r="Y37" s="150">
        <v>77.5</v>
      </c>
    </row>
    <row r="38" spans="1:25" ht="9.75" customHeight="1">
      <c r="A38" s="149" t="s">
        <v>371</v>
      </c>
      <c r="B38" s="149" t="s">
        <v>372</v>
      </c>
      <c r="C38" s="150">
        <v>202</v>
      </c>
      <c r="D38" s="149" t="s">
        <v>373</v>
      </c>
      <c r="E38" s="150">
        <v>106601</v>
      </c>
      <c r="F38" s="149" t="s">
        <v>374</v>
      </c>
      <c r="G38" s="150">
        <v>38.6228271564447</v>
      </c>
      <c r="H38" s="149" t="s">
        <v>375</v>
      </c>
      <c r="I38" s="150">
        <v>47.473484848484901</v>
      </c>
      <c r="J38" s="149" t="s">
        <v>376</v>
      </c>
      <c r="K38" s="150">
        <v>88.846880907372395</v>
      </c>
      <c r="L38" s="149" t="s">
        <v>377</v>
      </c>
      <c r="M38" s="150">
        <v>136.69724770642199</v>
      </c>
      <c r="N38" s="149" t="s">
        <v>378</v>
      </c>
      <c r="O38" s="150">
        <v>-6.3887020847343603</v>
      </c>
      <c r="P38" s="149" t="s">
        <v>379</v>
      </c>
      <c r="Q38" s="150">
        <v>3.7537537537537502</v>
      </c>
      <c r="R38" s="149" t="s">
        <v>380</v>
      </c>
      <c r="S38" s="150">
        <v>-3.5714285714285698</v>
      </c>
      <c r="T38" s="149" t="s">
        <v>381</v>
      </c>
      <c r="U38" s="150">
        <v>4.5405405405405403</v>
      </c>
      <c r="V38" s="149" t="s">
        <v>378</v>
      </c>
      <c r="W38" s="150">
        <v>-61.963190184049097</v>
      </c>
      <c r="X38" s="149" t="s">
        <v>382</v>
      </c>
      <c r="Y38" s="150">
        <v>23.529411764705898</v>
      </c>
    </row>
    <row r="39" spans="1:25">
      <c r="A39" t="s">
        <v>383</v>
      </c>
      <c r="B39" t="s">
        <v>384</v>
      </c>
      <c r="C39">
        <v>144</v>
      </c>
      <c r="D39" t="s">
        <v>385</v>
      </c>
      <c r="E39">
        <v>117847</v>
      </c>
      <c r="F39" t="s">
        <v>386</v>
      </c>
      <c r="G39">
        <v>40.685082872928199</v>
      </c>
      <c r="H39" t="s">
        <v>387</v>
      </c>
      <c r="I39">
        <v>51.711255411255401</v>
      </c>
      <c r="J39" t="s">
        <v>388</v>
      </c>
      <c r="K39">
        <v>89.400921658986206</v>
      </c>
      <c r="L39" t="s">
        <v>384</v>
      </c>
      <c r="M39">
        <v>121.538461538462</v>
      </c>
      <c r="N39" t="s">
        <v>389</v>
      </c>
      <c r="O39">
        <v>-9.7003154574132502</v>
      </c>
      <c r="P39" t="s">
        <v>390</v>
      </c>
      <c r="Q39">
        <v>6.0085836909871198</v>
      </c>
      <c r="R39" t="s">
        <v>391</v>
      </c>
      <c r="S39">
        <v>-2.6392961876832799</v>
      </c>
      <c r="T39" t="s">
        <v>390</v>
      </c>
      <c r="U39">
        <v>4.7413793103448301</v>
      </c>
      <c r="V39" t="s">
        <v>389</v>
      </c>
      <c r="W39">
        <v>-60.7655502392344</v>
      </c>
      <c r="X39" t="s">
        <v>392</v>
      </c>
      <c r="Y39">
        <v>69.230769230769198</v>
      </c>
    </row>
  </sheetData>
  <autoFilter ref="A18:Y38" xr:uid="{00000000-0009-0000-0000-00000B000000}"/>
  <mergeCells count="5">
    <mergeCell ref="A3:F3"/>
    <mergeCell ref="A4:A5"/>
    <mergeCell ref="B4:C4"/>
    <mergeCell ref="D4:D5"/>
    <mergeCell ref="E4:F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3:Q41"/>
  <sheetViews>
    <sheetView showGridLines="0" zoomScaleNormal="100" workbookViewId="0"/>
  </sheetViews>
  <sheetFormatPr defaultRowHeight="14.45"/>
  <cols>
    <col min="1" max="1" width="25.5703125" customWidth="1"/>
    <col min="2" max="2" width="15.28515625" customWidth="1"/>
    <col min="3" max="3" width="7.7109375" customWidth="1"/>
    <col min="4" max="4" width="27.5703125" customWidth="1"/>
    <col min="5" max="5" width="15.28515625" customWidth="1"/>
    <col min="6" max="6" width="7.7109375" customWidth="1"/>
    <col min="8" max="8" width="13.5703125" bestFit="1" customWidth="1"/>
    <col min="9" max="9" width="18.5703125" bestFit="1" customWidth="1"/>
    <col min="10" max="10" width="15.7109375" bestFit="1" customWidth="1"/>
    <col min="11" max="11" width="16.28515625" bestFit="1" customWidth="1"/>
    <col min="12" max="12" width="16" bestFit="1" customWidth="1"/>
    <col min="13" max="13" width="16.5703125" bestFit="1" customWidth="1"/>
    <col min="14" max="14" width="15.7109375" bestFit="1" customWidth="1"/>
    <col min="15" max="15" width="16.42578125" bestFit="1" customWidth="1"/>
    <col min="16" max="16" width="16" bestFit="1" customWidth="1"/>
    <col min="17" max="17" width="16.7109375" bestFit="1" customWidth="1"/>
    <col min="18" max="18" width="15.42578125" bestFit="1" customWidth="1"/>
  </cols>
  <sheetData>
    <row r="3" spans="1:13" ht="28.15" customHeight="1" thickBot="1">
      <c r="A3" s="104" t="s">
        <v>393</v>
      </c>
      <c r="B3" s="104"/>
      <c r="C3" s="104"/>
      <c r="D3" s="104"/>
      <c r="E3" s="104"/>
      <c r="F3" s="104"/>
    </row>
    <row r="4" spans="1:13" ht="15" thickBot="1">
      <c r="A4" s="187" t="s">
        <v>127</v>
      </c>
      <c r="B4" s="189" t="s">
        <v>0</v>
      </c>
      <c r="C4" s="189"/>
      <c r="D4" s="187" t="s">
        <v>127</v>
      </c>
      <c r="E4" s="189" t="s">
        <v>0</v>
      </c>
      <c r="F4" s="189"/>
      <c r="H4" s="185"/>
      <c r="I4" s="186"/>
      <c r="J4" s="186"/>
      <c r="K4" s="185"/>
      <c r="L4" s="186"/>
      <c r="M4" s="186"/>
    </row>
    <row r="5" spans="1:13" ht="15" thickBot="1">
      <c r="A5" s="188"/>
      <c r="B5" s="37" t="s">
        <v>128</v>
      </c>
      <c r="C5" s="37" t="s">
        <v>129</v>
      </c>
      <c r="D5" s="188"/>
      <c r="E5" s="37" t="s">
        <v>128</v>
      </c>
      <c r="F5" s="37" t="s">
        <v>129</v>
      </c>
      <c r="H5" s="185"/>
      <c r="I5" s="45"/>
      <c r="J5" s="45"/>
      <c r="K5" s="185"/>
      <c r="L5" s="45"/>
      <c r="M5" s="45"/>
    </row>
    <row r="6" spans="1:13" ht="25.9" customHeight="1" thickBot="1">
      <c r="A6" s="38" t="s">
        <v>130</v>
      </c>
      <c r="B6" s="39" t="s">
        <v>394</v>
      </c>
      <c r="C6" s="40">
        <v>58</v>
      </c>
      <c r="D6" s="41" t="s">
        <v>131</v>
      </c>
      <c r="E6" s="40" t="s">
        <v>395</v>
      </c>
      <c r="F6" s="42">
        <v>564080</v>
      </c>
      <c r="H6" s="46"/>
      <c r="I6" s="47"/>
      <c r="J6" s="47"/>
      <c r="K6" s="46"/>
      <c r="L6" s="47"/>
      <c r="M6" s="48"/>
    </row>
    <row r="7" spans="1:13" ht="34.15" customHeight="1" thickBot="1">
      <c r="A7" s="38" t="s">
        <v>132</v>
      </c>
      <c r="B7" s="39" t="s">
        <v>396</v>
      </c>
      <c r="C7" s="43">
        <v>43.452996474735599</v>
      </c>
      <c r="D7" s="41" t="s">
        <v>133</v>
      </c>
      <c r="E7" s="40" t="s">
        <v>397</v>
      </c>
      <c r="F7" s="44">
        <v>63.634831460674199</v>
      </c>
      <c r="H7" s="46"/>
      <c r="I7" s="47"/>
      <c r="J7" s="49"/>
      <c r="K7" s="46"/>
      <c r="L7" s="47"/>
      <c r="M7" s="47"/>
    </row>
    <row r="8" spans="1:13" ht="40.15" thickBot="1">
      <c r="A8" s="38" t="s">
        <v>398</v>
      </c>
      <c r="B8" s="39" t="s">
        <v>399</v>
      </c>
      <c r="C8" s="43">
        <v>12.9411764705882</v>
      </c>
      <c r="D8" s="41" t="s">
        <v>400</v>
      </c>
      <c r="E8" s="40" t="s">
        <v>401</v>
      </c>
      <c r="F8" s="44">
        <v>-9.2391304347826093</v>
      </c>
      <c r="H8" s="46"/>
      <c r="I8" s="47"/>
      <c r="J8" s="47"/>
      <c r="K8" s="46"/>
      <c r="L8" s="47"/>
      <c r="M8" s="47"/>
    </row>
    <row r="9" spans="1:13" ht="41.45" thickBot="1">
      <c r="A9" s="38" t="s">
        <v>402</v>
      </c>
      <c r="B9" s="39" t="s">
        <v>403</v>
      </c>
      <c r="C9" s="43">
        <v>69.148936170212806</v>
      </c>
      <c r="D9" s="41" t="s">
        <v>404</v>
      </c>
      <c r="E9" s="40" t="s">
        <v>405</v>
      </c>
      <c r="F9" s="44">
        <v>-38.095238095238102</v>
      </c>
      <c r="H9" s="46"/>
      <c r="I9" s="47"/>
      <c r="J9" s="47"/>
      <c r="K9" s="46"/>
      <c r="L9" s="47"/>
      <c r="M9" s="47"/>
    </row>
    <row r="10" spans="1:13">
      <c r="A10" s="53" t="s">
        <v>406</v>
      </c>
    </row>
    <row r="19" spans="7:17" ht="30.75" customHeight="1"/>
    <row r="20" spans="7:17" s="35" customFormat="1" ht="12"/>
    <row r="21" spans="7:17" s="35" customFormat="1" ht="12">
      <c r="G21" s="36"/>
      <c r="I21" s="36"/>
      <c r="K21" s="36"/>
      <c r="M21" s="36"/>
      <c r="O21" s="36"/>
      <c r="Q21" s="36"/>
    </row>
    <row r="22" spans="7:17" s="35" customFormat="1" ht="12">
      <c r="G22" s="36"/>
      <c r="I22" s="36"/>
      <c r="K22" s="36"/>
      <c r="M22" s="36"/>
      <c r="O22" s="36"/>
      <c r="Q22" s="36"/>
    </row>
    <row r="23" spans="7:17" s="35" customFormat="1" ht="12">
      <c r="G23" s="36"/>
      <c r="I23" s="36"/>
      <c r="K23" s="36"/>
      <c r="M23" s="36"/>
      <c r="O23" s="36"/>
      <c r="Q23" s="36"/>
    </row>
    <row r="24" spans="7:17" s="35" customFormat="1" ht="12">
      <c r="G24" s="36"/>
      <c r="I24" s="36"/>
      <c r="K24" s="36"/>
      <c r="M24" s="36"/>
      <c r="O24" s="36"/>
      <c r="Q24" s="36"/>
    </row>
    <row r="25" spans="7:17" s="35" customFormat="1" ht="12">
      <c r="G25" s="36"/>
      <c r="I25" s="36"/>
      <c r="K25" s="36"/>
      <c r="M25" s="36"/>
      <c r="O25" s="36"/>
      <c r="Q25" s="36"/>
    </row>
    <row r="26" spans="7:17" s="35" customFormat="1" ht="12">
      <c r="G26" s="36"/>
      <c r="I26" s="36"/>
      <c r="K26" s="36"/>
      <c r="M26" s="36"/>
      <c r="O26" s="36"/>
      <c r="Q26" s="36"/>
    </row>
    <row r="27" spans="7:17" s="35" customFormat="1" ht="12">
      <c r="G27" s="36"/>
      <c r="I27" s="36"/>
      <c r="K27" s="36"/>
      <c r="M27" s="36"/>
      <c r="O27" s="36"/>
      <c r="Q27" s="36"/>
    </row>
    <row r="28" spans="7:17" s="35" customFormat="1" ht="12">
      <c r="G28" s="36"/>
      <c r="I28" s="36"/>
      <c r="K28" s="36"/>
      <c r="M28" s="36"/>
      <c r="O28" s="36"/>
      <c r="Q28" s="36"/>
    </row>
    <row r="29" spans="7:17" s="35" customFormat="1" ht="12">
      <c r="G29" s="36"/>
      <c r="I29" s="36"/>
      <c r="K29" s="36"/>
      <c r="M29" s="36"/>
      <c r="O29" s="36"/>
      <c r="Q29" s="36"/>
    </row>
    <row r="30" spans="7:17" s="35" customFormat="1" ht="12">
      <c r="G30" s="36"/>
      <c r="I30" s="36"/>
      <c r="K30" s="36"/>
      <c r="M30" s="36"/>
      <c r="O30" s="36"/>
      <c r="Q30" s="36"/>
    </row>
    <row r="31" spans="7:17" s="35" customFormat="1" ht="12">
      <c r="G31" s="36"/>
      <c r="I31" s="36"/>
      <c r="K31" s="36"/>
      <c r="M31" s="36"/>
      <c r="O31" s="36"/>
      <c r="Q31" s="36"/>
    </row>
    <row r="32" spans="7:17" s="35" customFormat="1" ht="12">
      <c r="G32" s="36"/>
      <c r="I32" s="36"/>
      <c r="K32" s="36"/>
      <c r="M32" s="36"/>
      <c r="O32" s="36"/>
      <c r="Q32" s="36"/>
    </row>
    <row r="33" spans="7:17" s="35" customFormat="1" ht="12">
      <c r="G33" s="36"/>
      <c r="I33" s="36"/>
      <c r="K33" s="36"/>
      <c r="M33" s="36"/>
      <c r="O33" s="36"/>
      <c r="Q33" s="36"/>
    </row>
    <row r="34" spans="7:17" s="35" customFormat="1" ht="12">
      <c r="G34" s="36"/>
      <c r="I34" s="36"/>
      <c r="K34" s="36"/>
      <c r="M34" s="36"/>
      <c r="O34" s="36"/>
      <c r="Q34" s="36"/>
    </row>
    <row r="35" spans="7:17" s="35" customFormat="1" ht="12">
      <c r="G35" s="36"/>
      <c r="I35" s="36"/>
      <c r="K35" s="36"/>
      <c r="M35" s="36"/>
      <c r="O35" s="36"/>
      <c r="Q35" s="36"/>
    </row>
    <row r="36" spans="7:17" s="35" customFormat="1" ht="12">
      <c r="G36" s="36"/>
      <c r="I36" s="36"/>
      <c r="K36" s="36"/>
      <c r="M36" s="36"/>
      <c r="O36" s="36"/>
      <c r="Q36" s="36"/>
    </row>
    <row r="37" spans="7:17" s="35" customFormat="1" ht="12">
      <c r="G37" s="36"/>
      <c r="I37" s="36"/>
      <c r="K37" s="36"/>
      <c r="M37" s="36"/>
      <c r="O37" s="36"/>
      <c r="Q37" s="36"/>
    </row>
    <row r="38" spans="7:17" s="35" customFormat="1" ht="12">
      <c r="G38" s="36"/>
      <c r="I38" s="36"/>
      <c r="K38" s="36"/>
      <c r="M38" s="36"/>
      <c r="O38" s="36"/>
      <c r="Q38" s="36"/>
    </row>
    <row r="39" spans="7:17" s="35" customFormat="1" ht="12">
      <c r="G39" s="36"/>
      <c r="I39" s="36"/>
      <c r="K39" s="36"/>
      <c r="M39" s="36"/>
      <c r="O39" s="36"/>
      <c r="Q39" s="36"/>
    </row>
    <row r="40" spans="7:17" s="35" customFormat="1" ht="12">
      <c r="G40" s="36"/>
      <c r="I40" s="36"/>
      <c r="K40" s="36"/>
      <c r="M40" s="36"/>
      <c r="O40" s="36"/>
      <c r="Q40" s="36"/>
    </row>
    <row r="41" spans="7:17" s="35" customFormat="1" ht="12">
      <c r="G41" s="36"/>
      <c r="I41" s="36"/>
      <c r="K41" s="36"/>
      <c r="M41" s="36"/>
      <c r="O41" s="36"/>
      <c r="Q41" s="36"/>
    </row>
  </sheetData>
  <mergeCells count="8">
    <mergeCell ref="H4:H5"/>
    <mergeCell ref="I4:J4"/>
    <mergeCell ref="K4:K5"/>
    <mergeCell ref="L4:M4"/>
    <mergeCell ref="A4:A5"/>
    <mergeCell ref="B4:C4"/>
    <mergeCell ref="D4:D5"/>
    <mergeCell ref="E4:F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1"/>
  </sheetPr>
  <dimension ref="A1:Y154"/>
  <sheetViews>
    <sheetView topLeftCell="A2" zoomScaleNormal="100" workbookViewId="0">
      <selection activeCell="R18" sqref="R18"/>
    </sheetView>
  </sheetViews>
  <sheetFormatPr defaultRowHeight="14.45"/>
  <cols>
    <col min="1" max="1" width="4.85546875" customWidth="1"/>
    <col min="2" max="2" width="17.42578125" customWidth="1"/>
  </cols>
  <sheetData>
    <row r="1" spans="2:25" hidden="1">
      <c r="B1" t="e">
        <f>#REF!</f>
        <v>#REF!</v>
      </c>
    </row>
    <row r="2" spans="2:25">
      <c r="B2" s="62" t="s">
        <v>407</v>
      </c>
    </row>
    <row r="4" spans="2:25" ht="27" customHeight="1">
      <c r="B4" s="190" t="s">
        <v>408</v>
      </c>
      <c r="C4" s="170" t="s">
        <v>409</v>
      </c>
      <c r="D4" s="170"/>
      <c r="E4" s="170"/>
      <c r="F4" s="170"/>
      <c r="G4" s="171" t="s">
        <v>410</v>
      </c>
      <c r="H4" s="171"/>
      <c r="I4" s="170" t="s">
        <v>411</v>
      </c>
      <c r="J4" s="170"/>
      <c r="K4" s="170"/>
      <c r="L4" s="170"/>
    </row>
    <row r="5" spans="2:25" ht="39.6">
      <c r="B5" s="191"/>
      <c r="C5" s="47" t="s">
        <v>412</v>
      </c>
      <c r="D5" s="47" t="s">
        <v>413</v>
      </c>
      <c r="E5" s="47" t="s">
        <v>414</v>
      </c>
      <c r="F5" s="47" t="s">
        <v>415</v>
      </c>
      <c r="G5" s="93">
        <v>2021</v>
      </c>
      <c r="H5" s="93">
        <v>2011</v>
      </c>
      <c r="I5" s="93">
        <v>1</v>
      </c>
      <c r="J5" s="93">
        <v>2</v>
      </c>
      <c r="K5" s="93">
        <v>3</v>
      </c>
      <c r="L5" s="93" t="s">
        <v>416</v>
      </c>
    </row>
    <row r="6" spans="2:25">
      <c r="B6" s="151" t="e" cm="1">
        <f t="array" ref="B6">_xlfn._xlws.FILTER(B26:L154, (A26:A154=#REF!)+(A26:A154="Italia"),"")</f>
        <v>#REF!</v>
      </c>
      <c r="C6" s="152"/>
      <c r="D6" s="153"/>
      <c r="E6" s="152"/>
      <c r="F6" s="154"/>
      <c r="G6" s="155"/>
      <c r="H6" s="156"/>
      <c r="I6" s="157"/>
      <c r="J6" s="153"/>
      <c r="K6" s="157"/>
      <c r="L6" s="153"/>
    </row>
    <row r="7" spans="2:25">
      <c r="B7" s="151"/>
      <c r="C7" s="152"/>
      <c r="D7" s="153"/>
      <c r="E7" s="152"/>
      <c r="F7" s="154"/>
      <c r="G7" s="155"/>
      <c r="H7" s="156"/>
      <c r="I7" s="157"/>
      <c r="J7" s="153"/>
      <c r="K7" s="157"/>
      <c r="L7" s="153"/>
    </row>
    <row r="8" spans="2:25">
      <c r="B8" s="151"/>
      <c r="C8" s="152"/>
      <c r="D8" s="153"/>
      <c r="E8" s="152"/>
      <c r="F8" s="154"/>
      <c r="G8" s="155"/>
      <c r="H8" s="156"/>
      <c r="I8" s="157"/>
      <c r="J8" s="153"/>
      <c r="K8" s="157"/>
      <c r="L8" s="153"/>
    </row>
    <row r="9" spans="2:25">
      <c r="B9" s="151"/>
      <c r="C9" s="152"/>
      <c r="D9" s="153"/>
      <c r="E9" s="152"/>
      <c r="F9" s="154"/>
      <c r="G9" s="155"/>
      <c r="H9" s="156"/>
      <c r="I9" s="157"/>
      <c r="J9" s="153"/>
      <c r="K9" s="157"/>
      <c r="L9" s="153"/>
    </row>
    <row r="10" spans="2:25">
      <c r="B10" s="151"/>
      <c r="C10" s="152"/>
      <c r="D10" s="153"/>
      <c r="E10" s="152"/>
      <c r="F10" s="154"/>
      <c r="G10" s="155"/>
      <c r="H10" s="156"/>
      <c r="I10" s="157"/>
      <c r="J10" s="153"/>
      <c r="K10" s="157"/>
      <c r="L10" s="153"/>
    </row>
    <row r="11" spans="2:25">
      <c r="B11" s="151"/>
      <c r="C11" s="152"/>
      <c r="D11" s="153"/>
      <c r="E11" s="152"/>
      <c r="F11" s="154"/>
      <c r="G11" s="155"/>
      <c r="H11" s="156"/>
      <c r="I11" s="157"/>
      <c r="J11" s="153"/>
      <c r="K11" s="157"/>
      <c r="L11" s="153"/>
    </row>
    <row r="12" spans="2:25">
      <c r="B12" s="151"/>
      <c r="C12" s="152"/>
      <c r="D12" s="153"/>
      <c r="E12" s="152"/>
      <c r="F12" s="154"/>
      <c r="G12" s="155"/>
      <c r="H12" s="156"/>
      <c r="I12" s="157"/>
      <c r="J12" s="153"/>
      <c r="K12" s="157"/>
      <c r="L12" s="153"/>
    </row>
    <row r="13" spans="2:25">
      <c r="B13" s="151"/>
      <c r="C13" s="152"/>
      <c r="D13" s="153"/>
      <c r="E13" s="152"/>
      <c r="F13" s="154"/>
      <c r="G13" s="155"/>
      <c r="H13" s="156"/>
      <c r="I13" s="157"/>
      <c r="J13" s="153"/>
      <c r="K13" s="157"/>
      <c r="L13" s="153"/>
    </row>
    <row r="14" spans="2:25">
      <c r="B14" s="151"/>
      <c r="C14" s="152"/>
      <c r="D14" s="153"/>
      <c r="E14" s="152"/>
      <c r="F14" s="154"/>
      <c r="G14" s="155"/>
      <c r="H14" s="156"/>
      <c r="I14" s="157"/>
      <c r="J14" s="153"/>
      <c r="K14" s="157"/>
      <c r="L14" s="153"/>
    </row>
    <row r="15" spans="2:25">
      <c r="B15" s="151"/>
      <c r="C15" s="152"/>
      <c r="D15" s="153"/>
      <c r="E15" s="152"/>
      <c r="F15" s="154"/>
      <c r="G15" s="155"/>
      <c r="H15" s="156"/>
      <c r="I15" s="157"/>
      <c r="J15" s="153"/>
      <c r="K15" s="157"/>
      <c r="L15" s="153"/>
    </row>
    <row r="16" spans="2:25">
      <c r="B16" s="151"/>
      <c r="C16" s="152"/>
      <c r="D16" s="153"/>
      <c r="E16" s="152"/>
      <c r="F16" s="154"/>
      <c r="G16" s="155"/>
      <c r="H16" s="156"/>
      <c r="I16" s="157"/>
      <c r="J16" s="153"/>
      <c r="K16" s="157"/>
      <c r="L16" s="153"/>
      <c r="O16" s="63"/>
      <c r="P16" s="64"/>
      <c r="Q16" s="65"/>
      <c r="R16" s="64"/>
      <c r="S16" s="64"/>
      <c r="T16" s="65"/>
      <c r="U16" s="65"/>
      <c r="V16" s="65"/>
      <c r="W16" s="65"/>
      <c r="X16" s="65"/>
      <c r="Y16" s="65"/>
    </row>
    <row r="17" spans="1:25">
      <c r="B17" s="151"/>
      <c r="C17" s="152"/>
      <c r="D17" s="153"/>
      <c r="E17" s="152"/>
      <c r="F17" s="154"/>
      <c r="G17" s="155"/>
      <c r="H17" s="156"/>
      <c r="I17" s="157"/>
      <c r="J17" s="153"/>
      <c r="K17" s="157"/>
      <c r="L17" s="153"/>
    </row>
    <row r="18" spans="1:25">
      <c r="B18" s="151"/>
      <c r="C18" s="152"/>
      <c r="D18" s="158"/>
      <c r="E18" s="152"/>
      <c r="F18" s="152"/>
      <c r="G18" s="159"/>
      <c r="H18" s="155"/>
      <c r="I18" s="153"/>
      <c r="J18" s="157"/>
      <c r="K18" s="158"/>
      <c r="L18" s="157"/>
    </row>
    <row r="19" spans="1:25">
      <c r="B19" s="151"/>
      <c r="C19" s="152"/>
      <c r="D19" s="158"/>
      <c r="E19" s="152"/>
      <c r="F19" s="152"/>
      <c r="G19" s="159"/>
      <c r="H19" s="155"/>
      <c r="I19" s="153"/>
      <c r="J19" s="157"/>
      <c r="K19" s="158"/>
      <c r="L19" s="157"/>
    </row>
    <row r="20" spans="1:25">
      <c r="B20" s="151"/>
      <c r="C20" s="152"/>
      <c r="D20" s="158"/>
      <c r="E20" s="152"/>
      <c r="F20" s="152"/>
      <c r="G20" s="159"/>
      <c r="H20" s="155"/>
      <c r="I20" s="153"/>
      <c r="J20" s="157"/>
      <c r="K20" s="158"/>
      <c r="L20" s="157"/>
    </row>
    <row r="21" spans="1:25">
      <c r="B21" s="151"/>
      <c r="C21" s="152"/>
      <c r="D21" s="158"/>
      <c r="E21" s="152"/>
      <c r="F21" s="152"/>
      <c r="G21" s="159"/>
      <c r="H21" s="155"/>
      <c r="I21" s="153"/>
      <c r="J21" s="157"/>
      <c r="K21" s="158"/>
      <c r="L21" s="157"/>
    </row>
    <row r="22" spans="1:25">
      <c r="B22" s="151"/>
      <c r="C22" s="152"/>
      <c r="D22" s="158"/>
      <c r="E22" s="152"/>
      <c r="F22" s="152"/>
      <c r="G22" s="159"/>
      <c r="H22" s="155"/>
      <c r="I22" s="153"/>
      <c r="J22" s="157"/>
      <c r="K22" s="158"/>
      <c r="L22" s="157"/>
    </row>
    <row r="23" spans="1:25">
      <c r="B23" s="151"/>
      <c r="C23" s="152"/>
      <c r="D23" s="158"/>
      <c r="E23" s="152"/>
      <c r="F23" s="152"/>
      <c r="G23" s="159"/>
      <c r="H23" s="155"/>
      <c r="I23" s="156"/>
      <c r="J23" s="155"/>
      <c r="K23" s="159"/>
      <c r="L23" s="155"/>
    </row>
    <row r="25" spans="1:25">
      <c r="A25" t="s">
        <v>40</v>
      </c>
      <c r="B25" t="s">
        <v>417</v>
      </c>
      <c r="C25" t="s">
        <v>418</v>
      </c>
      <c r="D25" t="s">
        <v>419</v>
      </c>
      <c r="E25" t="s">
        <v>420</v>
      </c>
      <c r="F25" t="s">
        <v>421</v>
      </c>
      <c r="G25" t="s">
        <v>422</v>
      </c>
      <c r="H25" t="s">
        <v>423</v>
      </c>
      <c r="I25" t="s">
        <v>424</v>
      </c>
      <c r="J25" t="s">
        <v>425</v>
      </c>
      <c r="K25" t="s">
        <v>426</v>
      </c>
      <c r="L25" t="s">
        <v>427</v>
      </c>
      <c r="M25" t="s">
        <v>428</v>
      </c>
      <c r="N25" t="s">
        <v>429</v>
      </c>
      <c r="O25" t="s">
        <v>430</v>
      </c>
      <c r="P25" t="s">
        <v>431</v>
      </c>
      <c r="Q25" t="s">
        <v>432</v>
      </c>
      <c r="R25" t="s">
        <v>433</v>
      </c>
      <c r="S25" t="s">
        <v>434</v>
      </c>
      <c r="T25" t="s">
        <v>435</v>
      </c>
      <c r="U25" t="s">
        <v>436</v>
      </c>
      <c r="V25" t="s">
        <v>437</v>
      </c>
      <c r="W25" t="s">
        <v>438</v>
      </c>
      <c r="X25" t="s">
        <v>439</v>
      </c>
      <c r="Y25" t="s">
        <v>440</v>
      </c>
    </row>
    <row r="26" spans="1:25">
      <c r="A26" t="s">
        <v>168</v>
      </c>
      <c r="B26" t="s">
        <v>441</v>
      </c>
      <c r="C26">
        <v>197081</v>
      </c>
      <c r="D26">
        <v>-0.40981949750368901</v>
      </c>
      <c r="E26">
        <v>21594</v>
      </c>
      <c r="F26">
        <v>14855</v>
      </c>
      <c r="G26">
        <v>2.0473104966993301</v>
      </c>
      <c r="H26">
        <v>2.1402027368463599</v>
      </c>
      <c r="I26">
        <v>41.326662641249001</v>
      </c>
      <c r="J26">
        <v>29.555867891881999</v>
      </c>
      <c r="K26">
        <v>16.5414220548911</v>
      </c>
      <c r="L26">
        <v>12.5760474119778</v>
      </c>
      <c r="M26">
        <v>1</v>
      </c>
      <c r="N26" t="s">
        <v>442</v>
      </c>
      <c r="O26">
        <v>81447</v>
      </c>
      <c r="P26">
        <v>58249</v>
      </c>
      <c r="Q26">
        <v>32600</v>
      </c>
      <c r="R26">
        <v>18570</v>
      </c>
      <c r="S26">
        <v>4499</v>
      </c>
      <c r="T26">
        <v>1716</v>
      </c>
      <c r="U26">
        <v>197081</v>
      </c>
      <c r="V26">
        <v>100</v>
      </c>
      <c r="W26">
        <v>197892</v>
      </c>
      <c r="X26">
        <v>403486</v>
      </c>
      <c r="Y26">
        <v>423529</v>
      </c>
    </row>
    <row r="27" spans="1:25">
      <c r="A27" t="s">
        <v>168</v>
      </c>
      <c r="B27" t="s">
        <v>443</v>
      </c>
      <c r="C27">
        <v>95528</v>
      </c>
      <c r="D27">
        <v>-0.32762254543936897</v>
      </c>
      <c r="E27">
        <v>10907</v>
      </c>
      <c r="F27">
        <v>7479</v>
      </c>
      <c r="G27">
        <v>2.1505631856628402</v>
      </c>
      <c r="H27">
        <v>2.2466455207529101</v>
      </c>
      <c r="I27">
        <v>37.960597939871001</v>
      </c>
      <c r="J27">
        <v>29.846746503642901</v>
      </c>
      <c r="K27">
        <v>16.874633615275101</v>
      </c>
      <c r="L27">
        <v>15.318021941211001</v>
      </c>
      <c r="M27">
        <v>1</v>
      </c>
      <c r="N27" t="s">
        <v>442</v>
      </c>
      <c r="O27">
        <v>36263</v>
      </c>
      <c r="P27">
        <v>28512</v>
      </c>
      <c r="Q27">
        <v>16120</v>
      </c>
      <c r="R27">
        <v>10916</v>
      </c>
      <c r="S27">
        <v>2699</v>
      </c>
      <c r="T27">
        <v>1018</v>
      </c>
      <c r="U27">
        <v>95528</v>
      </c>
      <c r="V27">
        <v>100</v>
      </c>
      <c r="W27">
        <v>95842</v>
      </c>
      <c r="X27">
        <v>205439</v>
      </c>
      <c r="Y27">
        <v>215323</v>
      </c>
    </row>
    <row r="28" spans="1:25">
      <c r="A28" t="s">
        <v>168</v>
      </c>
      <c r="B28" t="s">
        <v>444</v>
      </c>
      <c r="C28">
        <v>81445</v>
      </c>
      <c r="D28">
        <v>-1.17337280978498</v>
      </c>
      <c r="E28">
        <v>5423</v>
      </c>
      <c r="F28">
        <v>3210</v>
      </c>
      <c r="G28">
        <v>2.0714961016636999</v>
      </c>
      <c r="H28">
        <v>2.19050623695578</v>
      </c>
      <c r="I28">
        <v>39.2227883847996</v>
      </c>
      <c r="J28">
        <v>31.539075449689999</v>
      </c>
      <c r="K28">
        <v>16.277242310761899</v>
      </c>
      <c r="L28">
        <v>12.960893854748599</v>
      </c>
      <c r="M28">
        <v>1</v>
      </c>
      <c r="N28" t="s">
        <v>442</v>
      </c>
      <c r="O28">
        <v>31945</v>
      </c>
      <c r="P28">
        <v>25687</v>
      </c>
      <c r="Q28">
        <v>13257</v>
      </c>
      <c r="R28">
        <v>8082</v>
      </c>
      <c r="S28">
        <v>1845</v>
      </c>
      <c r="T28">
        <v>629</v>
      </c>
      <c r="U28">
        <v>81445</v>
      </c>
      <c r="V28">
        <v>100</v>
      </c>
      <c r="W28">
        <v>82412</v>
      </c>
      <c r="X28">
        <v>168713</v>
      </c>
      <c r="Y28">
        <v>180524</v>
      </c>
    </row>
    <row r="29" spans="1:25">
      <c r="A29" t="s">
        <v>168</v>
      </c>
      <c r="B29" t="s">
        <v>445</v>
      </c>
      <c r="C29">
        <v>260059</v>
      </c>
      <c r="D29">
        <v>3.22914847334911</v>
      </c>
      <c r="E29">
        <v>28569</v>
      </c>
      <c r="F29">
        <v>19931</v>
      </c>
      <c r="G29">
        <v>2.2086641877420101</v>
      </c>
      <c r="H29">
        <v>2.30498880614789</v>
      </c>
      <c r="I29">
        <v>37.089660423211697</v>
      </c>
      <c r="J29">
        <v>28.977655070580099</v>
      </c>
      <c r="K29">
        <v>16.358595549471499</v>
      </c>
      <c r="L29">
        <v>17.574088956736698</v>
      </c>
      <c r="M29">
        <v>1</v>
      </c>
      <c r="N29" t="s">
        <v>442</v>
      </c>
      <c r="O29">
        <v>96455</v>
      </c>
      <c r="P29">
        <v>75359</v>
      </c>
      <c r="Q29">
        <v>42542</v>
      </c>
      <c r="R29">
        <v>33458</v>
      </c>
      <c r="S29">
        <v>9005</v>
      </c>
      <c r="T29">
        <v>3240</v>
      </c>
      <c r="U29">
        <v>260059</v>
      </c>
      <c r="V29">
        <v>100</v>
      </c>
      <c r="W29">
        <v>251924</v>
      </c>
      <c r="X29">
        <v>574383</v>
      </c>
      <c r="Y29">
        <v>580682</v>
      </c>
    </row>
    <row r="30" spans="1:25">
      <c r="A30" t="s">
        <v>168</v>
      </c>
      <c r="B30" t="s">
        <v>446</v>
      </c>
      <c r="C30">
        <v>163549</v>
      </c>
      <c r="D30">
        <v>3.1230295846049101</v>
      </c>
      <c r="E30">
        <v>18108</v>
      </c>
      <c r="F30">
        <v>12171</v>
      </c>
      <c r="G30">
        <v>2.1983809133654102</v>
      </c>
      <c r="H30">
        <v>2.2897109637065198</v>
      </c>
      <c r="I30">
        <v>36.519942035720199</v>
      </c>
      <c r="J30">
        <v>29.177799925404599</v>
      </c>
      <c r="K30">
        <v>18.1297348195342</v>
      </c>
      <c r="L30">
        <v>16.172523219340999</v>
      </c>
      <c r="M30">
        <v>1</v>
      </c>
      <c r="N30" t="s">
        <v>442</v>
      </c>
      <c r="O30">
        <v>59728</v>
      </c>
      <c r="P30">
        <v>47720</v>
      </c>
      <c r="Q30">
        <v>29651</v>
      </c>
      <c r="R30">
        <v>19738</v>
      </c>
      <c r="S30">
        <v>4730</v>
      </c>
      <c r="T30">
        <v>1982</v>
      </c>
      <c r="U30">
        <v>163549</v>
      </c>
      <c r="V30">
        <v>100</v>
      </c>
      <c r="W30">
        <v>158596</v>
      </c>
      <c r="X30">
        <v>359543</v>
      </c>
      <c r="Y30">
        <v>363139</v>
      </c>
    </row>
    <row r="31" spans="1:25">
      <c r="A31" t="s">
        <v>168</v>
      </c>
      <c r="B31" t="s">
        <v>447</v>
      </c>
      <c r="C31">
        <v>1052777</v>
      </c>
      <c r="D31">
        <v>3.8047111487985501</v>
      </c>
      <c r="E31">
        <v>105643</v>
      </c>
      <c r="F31">
        <v>76539</v>
      </c>
      <c r="G31">
        <v>2.07985641783588</v>
      </c>
      <c r="H31">
        <v>2.20175016515643</v>
      </c>
      <c r="I31">
        <v>40.486921731762799</v>
      </c>
      <c r="J31">
        <v>29.354459681394999</v>
      </c>
      <c r="K31">
        <v>16.066745379125901</v>
      </c>
      <c r="L31">
        <v>14.0918732077164</v>
      </c>
      <c r="M31">
        <v>1</v>
      </c>
      <c r="N31" t="s">
        <v>442</v>
      </c>
      <c r="O31">
        <v>426237</v>
      </c>
      <c r="P31">
        <v>309037</v>
      </c>
      <c r="Q31">
        <v>169147</v>
      </c>
      <c r="R31">
        <v>115481</v>
      </c>
      <c r="S31">
        <v>24843</v>
      </c>
      <c r="T31">
        <v>8032</v>
      </c>
      <c r="U31">
        <v>1052777</v>
      </c>
      <c r="V31">
        <v>100</v>
      </c>
      <c r="W31">
        <v>1014190</v>
      </c>
      <c r="X31">
        <v>2189625</v>
      </c>
      <c r="Y31">
        <v>2232993</v>
      </c>
    </row>
    <row r="32" spans="1:25">
      <c r="A32" t="s">
        <v>168</v>
      </c>
      <c r="B32" t="s">
        <v>448</v>
      </c>
      <c r="C32">
        <v>73807</v>
      </c>
      <c r="D32">
        <v>1.2886314980512701</v>
      </c>
      <c r="E32">
        <v>5457</v>
      </c>
      <c r="F32">
        <v>3481</v>
      </c>
      <c r="G32">
        <v>2.0757109759236898</v>
      </c>
      <c r="H32">
        <v>2.1872701322940098</v>
      </c>
      <c r="I32">
        <v>39.604644545910297</v>
      </c>
      <c r="J32">
        <v>30.1339981302587</v>
      </c>
      <c r="K32">
        <v>16.854769872776298</v>
      </c>
      <c r="L32">
        <v>13.406587451054801</v>
      </c>
      <c r="M32">
        <v>1</v>
      </c>
      <c r="N32" t="s">
        <v>442</v>
      </c>
      <c r="O32">
        <v>29231</v>
      </c>
      <c r="P32">
        <v>22241</v>
      </c>
      <c r="Q32">
        <v>12440</v>
      </c>
      <c r="R32">
        <v>7915</v>
      </c>
      <c r="S32">
        <v>1524</v>
      </c>
      <c r="T32">
        <v>456</v>
      </c>
      <c r="U32">
        <v>73807</v>
      </c>
      <c r="V32">
        <v>100</v>
      </c>
      <c r="W32">
        <v>72868</v>
      </c>
      <c r="X32">
        <v>153202</v>
      </c>
      <c r="Y32">
        <v>159382</v>
      </c>
    </row>
    <row r="33" spans="1:25">
      <c r="A33" t="s">
        <v>168</v>
      </c>
      <c r="B33" t="s">
        <v>449</v>
      </c>
      <c r="C33">
        <v>77705</v>
      </c>
      <c r="D33">
        <v>-2.4247827615651198</v>
      </c>
      <c r="E33">
        <v>7151</v>
      </c>
      <c r="F33">
        <v>4644</v>
      </c>
      <c r="G33">
        <v>2.11481886622482</v>
      </c>
      <c r="H33">
        <v>2.1987166608066699</v>
      </c>
      <c r="I33">
        <v>38.260086223537698</v>
      </c>
      <c r="J33">
        <v>30.713596293674801</v>
      </c>
      <c r="K33">
        <v>17.285888938935699</v>
      </c>
      <c r="L33">
        <v>13.740428543851699</v>
      </c>
      <c r="M33">
        <v>1</v>
      </c>
      <c r="N33" t="s">
        <v>442</v>
      </c>
      <c r="O33">
        <v>29730</v>
      </c>
      <c r="P33">
        <v>23866</v>
      </c>
      <c r="Q33">
        <v>13432</v>
      </c>
      <c r="R33">
        <v>8031</v>
      </c>
      <c r="S33">
        <v>1828</v>
      </c>
      <c r="T33">
        <v>818</v>
      </c>
      <c r="U33">
        <v>77705</v>
      </c>
      <c r="V33">
        <v>100</v>
      </c>
      <c r="W33">
        <v>79636</v>
      </c>
      <c r="X33">
        <v>164332</v>
      </c>
      <c r="Y33">
        <v>175097</v>
      </c>
    </row>
    <row r="34" spans="1:25">
      <c r="A34" t="s">
        <v>168</v>
      </c>
      <c r="B34" t="s">
        <v>450</v>
      </c>
      <c r="C34">
        <v>2001951</v>
      </c>
      <c r="D34">
        <v>2.4875598967932202</v>
      </c>
      <c r="E34">
        <v>202852</v>
      </c>
      <c r="F34">
        <v>142310</v>
      </c>
      <c r="G34">
        <v>2.1073058231694999</v>
      </c>
      <c r="H34">
        <v>2.2170357742556401</v>
      </c>
      <c r="I34">
        <v>39.513254819923198</v>
      </c>
      <c r="J34">
        <v>29.504768098719701</v>
      </c>
      <c r="K34">
        <v>16.4434094540775</v>
      </c>
      <c r="L34">
        <v>14.538567627279599</v>
      </c>
      <c r="M34">
        <v>2</v>
      </c>
      <c r="N34" t="s">
        <v>442</v>
      </c>
      <c r="O34">
        <v>791036</v>
      </c>
      <c r="P34">
        <v>590671</v>
      </c>
      <c r="Q34">
        <v>329189</v>
      </c>
      <c r="R34">
        <v>222191</v>
      </c>
      <c r="S34">
        <v>50973</v>
      </c>
      <c r="T34">
        <v>17891</v>
      </c>
      <c r="U34">
        <v>2001951</v>
      </c>
      <c r="V34">
        <v>100</v>
      </c>
      <c r="W34">
        <v>1953360</v>
      </c>
      <c r="X34">
        <v>4218723</v>
      </c>
      <c r="Y34">
        <v>4330669</v>
      </c>
    </row>
    <row r="35" spans="1:25">
      <c r="A35" t="s">
        <v>179</v>
      </c>
      <c r="B35" t="s">
        <v>179</v>
      </c>
      <c r="C35">
        <v>60468</v>
      </c>
      <c r="D35">
        <v>1.84941889843355</v>
      </c>
      <c r="E35">
        <v>4619</v>
      </c>
      <c r="F35">
        <v>2929</v>
      </c>
      <c r="G35">
        <v>2.02664219091089</v>
      </c>
      <c r="H35">
        <v>2.1220481724776801</v>
      </c>
      <c r="I35">
        <v>43.9587881193358</v>
      </c>
      <c r="J35">
        <v>27.599722167096601</v>
      </c>
      <c r="K35">
        <v>14.397697955943601</v>
      </c>
      <c r="L35">
        <v>14.0437917576239</v>
      </c>
      <c r="M35">
        <v>1</v>
      </c>
      <c r="N35" t="s">
        <v>451</v>
      </c>
      <c r="O35">
        <v>26581</v>
      </c>
      <c r="P35">
        <v>16689</v>
      </c>
      <c r="Q35">
        <v>8706</v>
      </c>
      <c r="R35">
        <v>6532</v>
      </c>
      <c r="S35">
        <v>1534</v>
      </c>
      <c r="T35">
        <v>426</v>
      </c>
      <c r="U35">
        <v>60468</v>
      </c>
      <c r="V35">
        <v>100</v>
      </c>
      <c r="W35">
        <v>59370</v>
      </c>
      <c r="X35">
        <v>122547</v>
      </c>
      <c r="Y35">
        <v>125986</v>
      </c>
    </row>
    <row r="36" spans="1:25">
      <c r="A36" t="s">
        <v>179</v>
      </c>
      <c r="B36" t="s">
        <v>452</v>
      </c>
      <c r="C36">
        <v>60468</v>
      </c>
      <c r="D36">
        <v>1.84941889843355</v>
      </c>
      <c r="E36">
        <v>4619</v>
      </c>
      <c r="F36">
        <v>2929</v>
      </c>
      <c r="G36">
        <v>2.02664219091089</v>
      </c>
      <c r="H36">
        <v>2.1220481724776801</v>
      </c>
      <c r="I36">
        <v>43.9587881193358</v>
      </c>
      <c r="J36">
        <v>27.599722167096601</v>
      </c>
      <c r="K36">
        <v>14.397697955943601</v>
      </c>
      <c r="L36">
        <v>14.0437917576239</v>
      </c>
      <c r="M36">
        <v>2</v>
      </c>
      <c r="N36" t="s">
        <v>451</v>
      </c>
      <c r="O36">
        <v>26581</v>
      </c>
      <c r="P36">
        <v>16689</v>
      </c>
      <c r="Q36">
        <v>8706</v>
      </c>
      <c r="R36">
        <v>6532</v>
      </c>
      <c r="S36">
        <v>1534</v>
      </c>
      <c r="T36">
        <v>426</v>
      </c>
      <c r="U36">
        <v>60468</v>
      </c>
      <c r="V36">
        <v>100</v>
      </c>
      <c r="W36">
        <v>59370</v>
      </c>
      <c r="X36">
        <v>122547</v>
      </c>
      <c r="Y36">
        <v>125986</v>
      </c>
    </row>
    <row r="37" spans="1:25">
      <c r="A37" t="s">
        <v>189</v>
      </c>
      <c r="B37" t="s">
        <v>453</v>
      </c>
      <c r="C37">
        <v>473846</v>
      </c>
      <c r="D37">
        <v>6.5476123554450298</v>
      </c>
      <c r="E37">
        <v>53753</v>
      </c>
      <c r="F37">
        <v>35447</v>
      </c>
      <c r="G37">
        <v>2.3146106540943698</v>
      </c>
      <c r="H37">
        <v>2.43202683893715</v>
      </c>
      <c r="I37">
        <v>33.776374602719002</v>
      </c>
      <c r="J37">
        <v>28.189327334197198</v>
      </c>
      <c r="K37">
        <v>18.155898751915199</v>
      </c>
      <c r="L37">
        <v>19.8783993111686</v>
      </c>
      <c r="M37">
        <v>1</v>
      </c>
      <c r="N37" t="s">
        <v>454</v>
      </c>
      <c r="O37">
        <v>160048</v>
      </c>
      <c r="P37">
        <v>133574</v>
      </c>
      <c r="Q37">
        <v>86031</v>
      </c>
      <c r="R37">
        <v>69674</v>
      </c>
      <c r="S37">
        <v>17684</v>
      </c>
      <c r="T37">
        <v>6835</v>
      </c>
      <c r="U37">
        <v>473846</v>
      </c>
      <c r="V37">
        <v>100</v>
      </c>
      <c r="W37">
        <v>444727</v>
      </c>
      <c r="X37">
        <v>1096769</v>
      </c>
      <c r="Y37">
        <v>1081588</v>
      </c>
    </row>
    <row r="38" spans="1:25">
      <c r="A38" t="s">
        <v>189</v>
      </c>
      <c r="B38" t="s">
        <v>455</v>
      </c>
      <c r="C38">
        <v>545421</v>
      </c>
      <c r="D38">
        <v>6.2000198606251402</v>
      </c>
      <c r="E38">
        <v>71431</v>
      </c>
      <c r="F38">
        <v>47901</v>
      </c>
      <c r="G38">
        <v>2.2835314371833899</v>
      </c>
      <c r="H38">
        <v>2.3970392091577</v>
      </c>
      <c r="I38">
        <v>34.970417347333502</v>
      </c>
      <c r="J38">
        <v>28.166865595567501</v>
      </c>
      <c r="K38">
        <v>17.957871075737799</v>
      </c>
      <c r="L38">
        <v>18.904845981361198</v>
      </c>
      <c r="M38">
        <v>1</v>
      </c>
      <c r="N38" t="s">
        <v>454</v>
      </c>
      <c r="O38">
        <v>190736</v>
      </c>
      <c r="P38">
        <v>153628</v>
      </c>
      <c r="Q38">
        <v>97946</v>
      </c>
      <c r="R38">
        <v>74684</v>
      </c>
      <c r="S38">
        <v>19909</v>
      </c>
      <c r="T38">
        <v>8518</v>
      </c>
      <c r="U38">
        <v>545421</v>
      </c>
      <c r="V38">
        <v>100</v>
      </c>
      <c r="W38">
        <v>513579</v>
      </c>
      <c r="X38">
        <v>1245486</v>
      </c>
      <c r="Y38">
        <v>1231069</v>
      </c>
    </row>
    <row r="39" spans="1:25">
      <c r="A39" t="s">
        <v>189</v>
      </c>
      <c r="B39" t="s">
        <v>456</v>
      </c>
      <c r="C39">
        <v>262648</v>
      </c>
      <c r="D39">
        <v>7.0045425841803999</v>
      </c>
      <c r="E39">
        <v>23816</v>
      </c>
      <c r="F39">
        <v>14737</v>
      </c>
      <c r="G39">
        <v>2.2504721147695799</v>
      </c>
      <c r="H39">
        <v>2.37534374936343</v>
      </c>
      <c r="I39">
        <v>34.960860162651201</v>
      </c>
      <c r="J39">
        <v>28.885428406079601</v>
      </c>
      <c r="K39">
        <v>18.109028052755001</v>
      </c>
      <c r="L39">
        <v>18.0446833785142</v>
      </c>
      <c r="M39">
        <v>1</v>
      </c>
      <c r="N39" t="s">
        <v>454</v>
      </c>
      <c r="O39">
        <v>91824</v>
      </c>
      <c r="P39">
        <v>75867</v>
      </c>
      <c r="Q39">
        <v>47563</v>
      </c>
      <c r="R39">
        <v>35958</v>
      </c>
      <c r="S39">
        <v>8661</v>
      </c>
      <c r="T39">
        <v>2775</v>
      </c>
      <c r="U39">
        <v>262648</v>
      </c>
      <c r="V39">
        <v>100</v>
      </c>
      <c r="W39">
        <v>245455</v>
      </c>
      <c r="X39">
        <v>591082</v>
      </c>
      <c r="Y39">
        <v>583040</v>
      </c>
    </row>
    <row r="40" spans="1:25">
      <c r="A40" t="s">
        <v>189</v>
      </c>
      <c r="B40" t="s">
        <v>457</v>
      </c>
      <c r="C40">
        <v>153574</v>
      </c>
      <c r="D40">
        <v>2.4947275688085599</v>
      </c>
      <c r="E40">
        <v>17685</v>
      </c>
      <c r="F40">
        <v>11833</v>
      </c>
      <c r="G40">
        <v>2.2637490721085598</v>
      </c>
      <c r="H40">
        <v>2.3621025654715799</v>
      </c>
      <c r="I40">
        <v>33.982965866618002</v>
      </c>
      <c r="J40">
        <v>29.889825100603002</v>
      </c>
      <c r="K40">
        <v>18.704337973875798</v>
      </c>
      <c r="L40">
        <v>17.422871058903201</v>
      </c>
      <c r="M40">
        <v>1</v>
      </c>
      <c r="N40" t="s">
        <v>454</v>
      </c>
      <c r="O40">
        <v>52189</v>
      </c>
      <c r="P40">
        <v>45903</v>
      </c>
      <c r="Q40">
        <v>28725</v>
      </c>
      <c r="R40">
        <v>19403</v>
      </c>
      <c r="S40">
        <v>5215</v>
      </c>
      <c r="T40">
        <v>2139</v>
      </c>
      <c r="U40">
        <v>153574</v>
      </c>
      <c r="V40">
        <v>100</v>
      </c>
      <c r="W40">
        <v>149836</v>
      </c>
      <c r="X40">
        <v>347653</v>
      </c>
      <c r="Y40">
        <v>353928</v>
      </c>
    </row>
    <row r="41" spans="1:25">
      <c r="A41" t="s">
        <v>189</v>
      </c>
      <c r="B41" t="s">
        <v>458</v>
      </c>
      <c r="C41">
        <v>145726</v>
      </c>
      <c r="D41">
        <v>5.4136948250170001</v>
      </c>
      <c r="E41">
        <v>12782</v>
      </c>
      <c r="F41">
        <v>8056</v>
      </c>
      <c r="G41">
        <v>2.2654433663176099</v>
      </c>
      <c r="H41">
        <v>2.4017954022655901</v>
      </c>
      <c r="I41">
        <v>34.542909295527203</v>
      </c>
      <c r="J41">
        <v>29.361267035395201</v>
      </c>
      <c r="K41">
        <v>17.5480010430534</v>
      </c>
      <c r="L41">
        <v>18.5478226260242</v>
      </c>
      <c r="M41">
        <v>1</v>
      </c>
      <c r="N41" t="s">
        <v>454</v>
      </c>
      <c r="O41">
        <v>50338</v>
      </c>
      <c r="P41">
        <v>42787</v>
      </c>
      <c r="Q41">
        <v>25572</v>
      </c>
      <c r="R41">
        <v>20160</v>
      </c>
      <c r="S41">
        <v>5106</v>
      </c>
      <c r="T41">
        <v>1763</v>
      </c>
      <c r="U41">
        <v>145726</v>
      </c>
      <c r="V41">
        <v>100</v>
      </c>
      <c r="W41">
        <v>138242</v>
      </c>
      <c r="X41">
        <v>330134</v>
      </c>
      <c r="Y41">
        <v>332029</v>
      </c>
    </row>
    <row r="42" spans="1:25">
      <c r="A42" t="s">
        <v>189</v>
      </c>
      <c r="B42" t="s">
        <v>459</v>
      </c>
      <c r="C42">
        <v>98197</v>
      </c>
      <c r="D42">
        <v>5.7644461198772099</v>
      </c>
      <c r="E42">
        <v>12017</v>
      </c>
      <c r="F42">
        <v>8183</v>
      </c>
      <c r="G42">
        <v>2.3003146735643698</v>
      </c>
      <c r="H42">
        <v>2.3989444773547302</v>
      </c>
      <c r="I42">
        <v>32.716885444565499</v>
      </c>
      <c r="J42">
        <v>29.569131439860701</v>
      </c>
      <c r="K42">
        <v>19.359043555302101</v>
      </c>
      <c r="L42">
        <v>18.354939560271699</v>
      </c>
      <c r="M42">
        <v>1</v>
      </c>
      <c r="N42" t="s">
        <v>454</v>
      </c>
      <c r="O42">
        <v>32127</v>
      </c>
      <c r="P42">
        <v>29036</v>
      </c>
      <c r="Q42">
        <v>19010</v>
      </c>
      <c r="R42">
        <v>13307</v>
      </c>
      <c r="S42">
        <v>3390</v>
      </c>
      <c r="T42">
        <v>1327</v>
      </c>
      <c r="U42">
        <v>98197</v>
      </c>
      <c r="V42">
        <v>100</v>
      </c>
      <c r="W42">
        <v>92845</v>
      </c>
      <c r="X42">
        <v>225884</v>
      </c>
      <c r="Y42">
        <v>222730</v>
      </c>
    </row>
    <row r="43" spans="1:25">
      <c r="A43" t="s">
        <v>189</v>
      </c>
      <c r="B43" t="s">
        <v>460</v>
      </c>
      <c r="C43">
        <v>172954</v>
      </c>
      <c r="D43">
        <v>3.812679319576</v>
      </c>
      <c r="E43">
        <v>23978</v>
      </c>
      <c r="F43">
        <v>16171</v>
      </c>
      <c r="G43">
        <v>2.3251847312002001</v>
      </c>
      <c r="H43">
        <v>2.4345566079638901</v>
      </c>
      <c r="I43">
        <v>32.536396961041703</v>
      </c>
      <c r="J43">
        <v>29.392786521271599</v>
      </c>
      <c r="K43">
        <v>19.195855545405099</v>
      </c>
      <c r="L43">
        <v>18.874960972281599</v>
      </c>
      <c r="M43">
        <v>1</v>
      </c>
      <c r="N43" t="s">
        <v>454</v>
      </c>
      <c r="O43">
        <v>56273</v>
      </c>
      <c r="P43">
        <v>50836</v>
      </c>
      <c r="Q43">
        <v>33200</v>
      </c>
      <c r="R43">
        <v>23187</v>
      </c>
      <c r="S43">
        <v>6485</v>
      </c>
      <c r="T43">
        <v>2973</v>
      </c>
      <c r="U43">
        <v>172954</v>
      </c>
      <c r="V43">
        <v>100</v>
      </c>
      <c r="W43">
        <v>166602</v>
      </c>
      <c r="X43">
        <v>402150</v>
      </c>
      <c r="Y43">
        <v>405602</v>
      </c>
    </row>
    <row r="44" spans="1:25">
      <c r="A44" t="s">
        <v>189</v>
      </c>
      <c r="B44" t="s">
        <v>461</v>
      </c>
      <c r="C44">
        <v>1543973</v>
      </c>
      <c r="D44">
        <v>12.3840836897563</v>
      </c>
      <c r="E44">
        <v>241821</v>
      </c>
      <c r="F44">
        <v>187746</v>
      </c>
      <c r="G44">
        <v>2.0706994228525999</v>
      </c>
      <c r="H44">
        <v>2.1999947591997899</v>
      </c>
      <c r="I44">
        <v>43.312998349064401</v>
      </c>
      <c r="J44">
        <v>26.178048450329101</v>
      </c>
      <c r="K44">
        <v>15.507784138712299</v>
      </c>
      <c r="L44">
        <v>15.001169061894201</v>
      </c>
      <c r="M44">
        <v>1</v>
      </c>
      <c r="N44" t="s">
        <v>454</v>
      </c>
      <c r="O44">
        <v>668741</v>
      </c>
      <c r="P44">
        <v>404182</v>
      </c>
      <c r="Q44">
        <v>239436</v>
      </c>
      <c r="R44">
        <v>176128</v>
      </c>
      <c r="S44">
        <v>41468</v>
      </c>
      <c r="T44">
        <v>14018</v>
      </c>
      <c r="U44">
        <v>1543973</v>
      </c>
      <c r="V44">
        <v>100</v>
      </c>
      <c r="W44">
        <v>1373836</v>
      </c>
      <c r="X44">
        <v>3197104</v>
      </c>
      <c r="Y44">
        <v>3022432</v>
      </c>
    </row>
    <row r="45" spans="1:25">
      <c r="A45" t="s">
        <v>189</v>
      </c>
      <c r="B45" t="s">
        <v>462</v>
      </c>
      <c r="C45">
        <v>381293</v>
      </c>
      <c r="D45">
        <v>9.0361859225494303</v>
      </c>
      <c r="E45">
        <v>37120</v>
      </c>
      <c r="F45">
        <v>24882</v>
      </c>
      <c r="G45">
        <v>2.2737710894246699</v>
      </c>
      <c r="H45">
        <v>2.39397873569464</v>
      </c>
      <c r="I45">
        <v>33.323192400594799</v>
      </c>
      <c r="J45">
        <v>29.679800048781399</v>
      </c>
      <c r="K45">
        <v>18.7703419679879</v>
      </c>
      <c r="L45">
        <v>18.226665582635899</v>
      </c>
      <c r="M45">
        <v>1</v>
      </c>
      <c r="N45" t="s">
        <v>454</v>
      </c>
      <c r="O45">
        <v>127059</v>
      </c>
      <c r="P45">
        <v>113167</v>
      </c>
      <c r="Q45">
        <v>71570</v>
      </c>
      <c r="R45">
        <v>53921</v>
      </c>
      <c r="S45">
        <v>11778</v>
      </c>
      <c r="T45">
        <v>3798</v>
      </c>
      <c r="U45">
        <v>381293</v>
      </c>
      <c r="V45">
        <v>100</v>
      </c>
      <c r="W45">
        <v>349694</v>
      </c>
      <c r="X45">
        <v>866973</v>
      </c>
      <c r="Y45">
        <v>837160</v>
      </c>
    </row>
    <row r="46" spans="1:25">
      <c r="A46" t="s">
        <v>189</v>
      </c>
      <c r="B46" t="s">
        <v>463</v>
      </c>
      <c r="C46">
        <v>246439</v>
      </c>
      <c r="D46">
        <v>3.4041606874617099</v>
      </c>
      <c r="E46">
        <v>29191</v>
      </c>
      <c r="F46">
        <v>20692</v>
      </c>
      <c r="G46">
        <v>2.14632018471102</v>
      </c>
      <c r="H46">
        <v>2.2311917289762802</v>
      </c>
      <c r="I46">
        <v>37.974508904840498</v>
      </c>
      <c r="J46">
        <v>29.230357208071801</v>
      </c>
      <c r="K46">
        <v>18.143637979378301</v>
      </c>
      <c r="L46">
        <v>14.6514959077094</v>
      </c>
      <c r="M46">
        <v>1</v>
      </c>
      <c r="N46" t="s">
        <v>454</v>
      </c>
      <c r="O46">
        <v>93584</v>
      </c>
      <c r="P46">
        <v>72035</v>
      </c>
      <c r="Q46">
        <v>44713</v>
      </c>
      <c r="R46">
        <v>26974</v>
      </c>
      <c r="S46">
        <v>6646</v>
      </c>
      <c r="T46">
        <v>2487</v>
      </c>
      <c r="U46">
        <v>246439</v>
      </c>
      <c r="V46">
        <v>100</v>
      </c>
      <c r="W46">
        <v>238326</v>
      </c>
      <c r="X46">
        <v>528937</v>
      </c>
      <c r="Y46">
        <v>531751</v>
      </c>
    </row>
    <row r="47" spans="1:25">
      <c r="A47" t="s">
        <v>189</v>
      </c>
      <c r="B47" t="s">
        <v>464</v>
      </c>
      <c r="C47">
        <v>80000</v>
      </c>
      <c r="D47">
        <v>4.5984074892459796</v>
      </c>
      <c r="E47">
        <v>5228</v>
      </c>
      <c r="F47">
        <v>3359</v>
      </c>
      <c r="G47">
        <v>2.212275</v>
      </c>
      <c r="H47">
        <v>2.3453577919276198</v>
      </c>
      <c r="I47">
        <v>37.296250000000001</v>
      </c>
      <c r="J47">
        <v>27.807500000000001</v>
      </c>
      <c r="K47">
        <v>16.946249999999999</v>
      </c>
      <c r="L47">
        <v>17.95</v>
      </c>
      <c r="M47">
        <v>1</v>
      </c>
      <c r="N47" t="s">
        <v>454</v>
      </c>
      <c r="O47">
        <v>29837</v>
      </c>
      <c r="P47">
        <v>22246</v>
      </c>
      <c r="Q47">
        <v>13557</v>
      </c>
      <c r="R47">
        <v>10925</v>
      </c>
      <c r="S47">
        <v>2664</v>
      </c>
      <c r="T47">
        <v>771</v>
      </c>
      <c r="U47">
        <v>80000</v>
      </c>
      <c r="V47">
        <v>100</v>
      </c>
      <c r="W47">
        <v>76483</v>
      </c>
      <c r="X47">
        <v>176982</v>
      </c>
      <c r="Y47">
        <v>179380</v>
      </c>
    </row>
    <row r="48" spans="1:25">
      <c r="A48" t="s">
        <v>189</v>
      </c>
      <c r="B48" t="s">
        <v>465</v>
      </c>
      <c r="C48">
        <v>388352</v>
      </c>
      <c r="D48">
        <v>5.6875301058910903</v>
      </c>
      <c r="E48">
        <v>37154</v>
      </c>
      <c r="F48">
        <v>23260</v>
      </c>
      <c r="G48">
        <v>2.2490549810481202</v>
      </c>
      <c r="H48">
        <v>2.3603399618454599</v>
      </c>
      <c r="I48">
        <v>34.385042435728401</v>
      </c>
      <c r="J48">
        <v>29.888348714568199</v>
      </c>
      <c r="K48">
        <v>18.125308998022401</v>
      </c>
      <c r="L48">
        <v>17.601299851680899</v>
      </c>
      <c r="M48">
        <v>1</v>
      </c>
      <c r="N48" t="s">
        <v>454</v>
      </c>
      <c r="O48">
        <v>133535</v>
      </c>
      <c r="P48">
        <v>116072</v>
      </c>
      <c r="Q48">
        <v>70390</v>
      </c>
      <c r="R48">
        <v>51458</v>
      </c>
      <c r="S48">
        <v>12553</v>
      </c>
      <c r="T48">
        <v>4344</v>
      </c>
      <c r="U48">
        <v>388352</v>
      </c>
      <c r="V48">
        <v>100</v>
      </c>
      <c r="W48">
        <v>367453</v>
      </c>
      <c r="X48">
        <v>873425</v>
      </c>
      <c r="Y48">
        <v>867314</v>
      </c>
    </row>
    <row r="49" spans="1:25">
      <c r="A49" t="s">
        <v>189</v>
      </c>
      <c r="B49" t="s">
        <v>466</v>
      </c>
      <c r="C49">
        <v>4492423</v>
      </c>
      <c r="D49">
        <v>8.0668440669143102</v>
      </c>
      <c r="E49">
        <v>565976</v>
      </c>
      <c r="F49">
        <v>402267</v>
      </c>
      <c r="G49">
        <v>2.1998326960751502</v>
      </c>
      <c r="H49">
        <v>2.3208664836214301</v>
      </c>
      <c r="I49">
        <v>37.536336182055898</v>
      </c>
      <c r="J49">
        <v>28.0323780730354</v>
      </c>
      <c r="K49">
        <v>17.311660099683401</v>
      </c>
      <c r="L49">
        <v>17.119625645225302</v>
      </c>
      <c r="M49">
        <v>2</v>
      </c>
      <c r="N49" t="s">
        <v>454</v>
      </c>
      <c r="O49">
        <v>1686291</v>
      </c>
      <c r="P49">
        <v>1259333</v>
      </c>
      <c r="Q49">
        <v>777713</v>
      </c>
      <c r="R49">
        <v>575779</v>
      </c>
      <c r="S49">
        <v>141559</v>
      </c>
      <c r="T49">
        <v>51748</v>
      </c>
      <c r="U49">
        <v>4492423</v>
      </c>
      <c r="V49">
        <v>100</v>
      </c>
      <c r="W49">
        <v>4157078</v>
      </c>
      <c r="X49">
        <v>9882579</v>
      </c>
      <c r="Y49">
        <v>9648023</v>
      </c>
    </row>
    <row r="50" spans="1:25">
      <c r="A50" t="s">
        <v>200</v>
      </c>
      <c r="B50" t="s">
        <v>467</v>
      </c>
      <c r="C50">
        <v>93752</v>
      </c>
      <c r="D50">
        <v>0.74252372100020403</v>
      </c>
      <c r="E50">
        <v>6631</v>
      </c>
      <c r="F50">
        <v>4215</v>
      </c>
      <c r="G50">
        <v>2.1036884546463002</v>
      </c>
      <c r="H50">
        <v>2.2215965871847501</v>
      </c>
      <c r="I50">
        <v>40.558068094547302</v>
      </c>
      <c r="J50">
        <v>28.395127570611798</v>
      </c>
      <c r="K50">
        <v>15.9676593566004</v>
      </c>
      <c r="L50">
        <v>15.0791449782405</v>
      </c>
      <c r="M50">
        <v>1</v>
      </c>
      <c r="N50" t="s">
        <v>468</v>
      </c>
      <c r="O50">
        <v>38024</v>
      </c>
      <c r="P50">
        <v>26621</v>
      </c>
      <c r="Q50">
        <v>14970</v>
      </c>
      <c r="R50">
        <v>10769</v>
      </c>
      <c r="S50">
        <v>2571</v>
      </c>
      <c r="T50">
        <v>797</v>
      </c>
      <c r="U50">
        <v>93752</v>
      </c>
      <c r="V50">
        <v>100</v>
      </c>
      <c r="W50">
        <v>93061</v>
      </c>
      <c r="X50">
        <v>197225</v>
      </c>
      <c r="Y50">
        <v>206744</v>
      </c>
    </row>
    <row r="51" spans="1:25">
      <c r="A51" t="s">
        <v>200</v>
      </c>
      <c r="B51" t="s">
        <v>469</v>
      </c>
      <c r="C51">
        <v>400290</v>
      </c>
      <c r="D51">
        <v>7.8617352080492804</v>
      </c>
      <c r="E51">
        <v>45356</v>
      </c>
      <c r="F51">
        <v>32882</v>
      </c>
      <c r="G51">
        <v>2.30266306927478</v>
      </c>
      <c r="H51">
        <v>2.4623053832515098</v>
      </c>
      <c r="I51">
        <v>33.915661145669397</v>
      </c>
      <c r="J51">
        <v>28.2370281545879</v>
      </c>
      <c r="K51">
        <v>18.770141647305699</v>
      </c>
      <c r="L51">
        <v>19.077169052437</v>
      </c>
      <c r="M51">
        <v>1</v>
      </c>
      <c r="N51" t="s">
        <v>468</v>
      </c>
      <c r="O51">
        <v>135761</v>
      </c>
      <c r="P51">
        <v>113030</v>
      </c>
      <c r="Q51">
        <v>75135</v>
      </c>
      <c r="R51">
        <v>55853</v>
      </c>
      <c r="S51">
        <v>14682</v>
      </c>
      <c r="T51">
        <v>5829</v>
      </c>
      <c r="U51">
        <v>400290</v>
      </c>
      <c r="V51">
        <v>100</v>
      </c>
      <c r="W51">
        <v>371114</v>
      </c>
      <c r="X51">
        <v>921733</v>
      </c>
      <c r="Y51">
        <v>913796</v>
      </c>
    </row>
    <row r="52" spans="1:25">
      <c r="A52" t="s">
        <v>200</v>
      </c>
      <c r="B52" t="s">
        <v>470</v>
      </c>
      <c r="C52">
        <v>102025</v>
      </c>
      <c r="D52">
        <v>1.5184230688862601</v>
      </c>
      <c r="E52">
        <v>9123</v>
      </c>
      <c r="F52">
        <v>6297</v>
      </c>
      <c r="G52">
        <v>2.2264641019357998</v>
      </c>
      <c r="H52">
        <v>2.3881531159514</v>
      </c>
      <c r="I52">
        <v>32.898799313893598</v>
      </c>
      <c r="J52">
        <v>32.083312913501601</v>
      </c>
      <c r="K52">
        <v>19.9215878461161</v>
      </c>
      <c r="L52">
        <v>15.0962999264886</v>
      </c>
      <c r="M52">
        <v>1</v>
      </c>
      <c r="N52" t="s">
        <v>468</v>
      </c>
      <c r="O52">
        <v>33565</v>
      </c>
      <c r="P52">
        <v>32733</v>
      </c>
      <c r="Q52">
        <v>20325</v>
      </c>
      <c r="R52">
        <v>11548</v>
      </c>
      <c r="S52">
        <v>2730</v>
      </c>
      <c r="T52">
        <v>1124</v>
      </c>
      <c r="U52">
        <v>102025</v>
      </c>
      <c r="V52">
        <v>100</v>
      </c>
      <c r="W52">
        <v>100499</v>
      </c>
      <c r="X52">
        <v>227155</v>
      </c>
      <c r="Y52">
        <v>240007</v>
      </c>
    </row>
    <row r="53" spans="1:25">
      <c r="A53" t="s">
        <v>200</v>
      </c>
      <c r="B53" t="s">
        <v>471</v>
      </c>
      <c r="C53">
        <v>368762</v>
      </c>
      <c r="D53">
        <v>6.0017304668523597</v>
      </c>
      <c r="E53">
        <v>41045</v>
      </c>
      <c r="F53">
        <v>26970</v>
      </c>
      <c r="G53">
        <v>2.3644518686849501</v>
      </c>
      <c r="H53">
        <v>2.50113687647859</v>
      </c>
      <c r="I53">
        <v>32.1491910771717</v>
      </c>
      <c r="J53">
        <v>28.5848324935866</v>
      </c>
      <c r="K53">
        <v>18.468551531882401</v>
      </c>
      <c r="L53">
        <v>20.797424897359299</v>
      </c>
      <c r="M53">
        <v>1</v>
      </c>
      <c r="N53" t="s">
        <v>468</v>
      </c>
      <c r="O53">
        <v>118554</v>
      </c>
      <c r="P53">
        <v>105410</v>
      </c>
      <c r="Q53">
        <v>68105</v>
      </c>
      <c r="R53">
        <v>55194</v>
      </c>
      <c r="S53">
        <v>15018</v>
      </c>
      <c r="T53">
        <v>6481</v>
      </c>
      <c r="U53">
        <v>368762</v>
      </c>
      <c r="V53">
        <v>100</v>
      </c>
      <c r="W53">
        <v>347883</v>
      </c>
      <c r="X53">
        <v>871920</v>
      </c>
      <c r="Y53">
        <v>870103</v>
      </c>
    </row>
    <row r="54" spans="1:25">
      <c r="A54" t="s">
        <v>200</v>
      </c>
      <c r="B54" t="s">
        <v>472</v>
      </c>
      <c r="C54">
        <v>378428</v>
      </c>
      <c r="D54">
        <v>4.9728017398009996</v>
      </c>
      <c r="E54">
        <v>43317</v>
      </c>
      <c r="F54">
        <v>31662</v>
      </c>
      <c r="G54">
        <v>2.1993774245034698</v>
      </c>
      <c r="H54">
        <v>2.33550253674747</v>
      </c>
      <c r="I54">
        <v>36.669326794000398</v>
      </c>
      <c r="J54">
        <v>28.7758833912924</v>
      </c>
      <c r="K54">
        <v>18.083228513746299</v>
      </c>
      <c r="L54">
        <v>16.471561300960801</v>
      </c>
      <c r="M54">
        <v>1</v>
      </c>
      <c r="N54" t="s">
        <v>468</v>
      </c>
      <c r="O54">
        <v>138767</v>
      </c>
      <c r="P54">
        <v>108896</v>
      </c>
      <c r="Q54">
        <v>68432</v>
      </c>
      <c r="R54">
        <v>47327</v>
      </c>
      <c r="S54">
        <v>10964</v>
      </c>
      <c r="T54">
        <v>4042</v>
      </c>
      <c r="U54">
        <v>378428</v>
      </c>
      <c r="V54">
        <v>100</v>
      </c>
      <c r="W54">
        <v>360501</v>
      </c>
      <c r="X54">
        <v>832306</v>
      </c>
      <c r="Y54">
        <v>841951</v>
      </c>
    </row>
    <row r="55" spans="1:25">
      <c r="A55" t="s">
        <v>200</v>
      </c>
      <c r="B55" t="s">
        <v>473</v>
      </c>
      <c r="C55">
        <v>400723</v>
      </c>
      <c r="D55">
        <v>8.3723445972442008</v>
      </c>
      <c r="E55">
        <v>51919</v>
      </c>
      <c r="F55">
        <v>36504</v>
      </c>
      <c r="G55">
        <v>2.2883413230585701</v>
      </c>
      <c r="H55">
        <v>2.4136275742701399</v>
      </c>
      <c r="I55">
        <v>34.875213052407801</v>
      </c>
      <c r="J55">
        <v>28.075004429493699</v>
      </c>
      <c r="K55">
        <v>17.805566438662101</v>
      </c>
      <c r="L55">
        <v>19.244216079436399</v>
      </c>
      <c r="M55">
        <v>1</v>
      </c>
      <c r="N55" t="s">
        <v>468</v>
      </c>
      <c r="O55">
        <v>139753</v>
      </c>
      <c r="P55">
        <v>112503</v>
      </c>
      <c r="Q55">
        <v>71351</v>
      </c>
      <c r="R55">
        <v>56133</v>
      </c>
      <c r="S55">
        <v>15051</v>
      </c>
      <c r="T55">
        <v>5932</v>
      </c>
      <c r="U55">
        <v>400723</v>
      </c>
      <c r="V55">
        <v>100</v>
      </c>
      <c r="W55">
        <v>369765</v>
      </c>
      <c r="X55">
        <v>916991</v>
      </c>
      <c r="Y55">
        <v>892475</v>
      </c>
    </row>
    <row r="56" spans="1:25">
      <c r="A56" t="s">
        <v>200</v>
      </c>
      <c r="B56" t="s">
        <v>474</v>
      </c>
      <c r="C56">
        <v>365498</v>
      </c>
      <c r="D56">
        <v>6.3799195524742602</v>
      </c>
      <c r="E56">
        <v>40012</v>
      </c>
      <c r="F56">
        <v>27056</v>
      </c>
      <c r="G56">
        <v>2.3126063617311199</v>
      </c>
      <c r="H56">
        <v>2.47687570216952</v>
      </c>
      <c r="I56">
        <v>33.785684189790402</v>
      </c>
      <c r="J56">
        <v>28.338595560030399</v>
      </c>
      <c r="K56">
        <v>17.912820316390199</v>
      </c>
      <c r="L56">
        <v>19.962899933789</v>
      </c>
      <c r="M56">
        <v>1</v>
      </c>
      <c r="N56" t="s">
        <v>468</v>
      </c>
      <c r="O56">
        <v>123486</v>
      </c>
      <c r="P56">
        <v>103577</v>
      </c>
      <c r="Q56">
        <v>65471</v>
      </c>
      <c r="R56">
        <v>53747</v>
      </c>
      <c r="S56">
        <v>14198</v>
      </c>
      <c r="T56">
        <v>5019</v>
      </c>
      <c r="U56">
        <v>365498</v>
      </c>
      <c r="V56">
        <v>100</v>
      </c>
      <c r="W56">
        <v>343578</v>
      </c>
      <c r="X56">
        <v>845253</v>
      </c>
      <c r="Y56">
        <v>851000</v>
      </c>
    </row>
    <row r="57" spans="1:25">
      <c r="A57" t="s">
        <v>200</v>
      </c>
      <c r="B57" t="s">
        <v>475</v>
      </c>
      <c r="C57">
        <v>2109478</v>
      </c>
      <c r="D57">
        <v>6.1959795630388799</v>
      </c>
      <c r="E57">
        <v>237403</v>
      </c>
      <c r="F57">
        <v>165586</v>
      </c>
      <c r="G57">
        <v>2.2814094292521698</v>
      </c>
      <c r="H57">
        <v>2.4245235478636999</v>
      </c>
      <c r="I57">
        <v>34.506640979427097</v>
      </c>
      <c r="J57">
        <v>28.5743676871719</v>
      </c>
      <c r="K57">
        <v>18.1935530970221</v>
      </c>
      <c r="L57">
        <v>18.725438236378899</v>
      </c>
      <c r="M57">
        <v>2</v>
      </c>
      <c r="N57" t="s">
        <v>468</v>
      </c>
      <c r="O57">
        <v>727910</v>
      </c>
      <c r="P57">
        <v>602770</v>
      </c>
      <c r="Q57">
        <v>383789</v>
      </c>
      <c r="R57">
        <v>290571</v>
      </c>
      <c r="S57">
        <v>75214</v>
      </c>
      <c r="T57">
        <v>29224</v>
      </c>
      <c r="U57">
        <v>2109478</v>
      </c>
      <c r="V57">
        <v>100</v>
      </c>
      <c r="W57">
        <v>1986401</v>
      </c>
      <c r="X57">
        <v>4812583</v>
      </c>
      <c r="Y57">
        <v>4816076</v>
      </c>
    </row>
    <row r="58" spans="1:25">
      <c r="A58" t="s">
        <v>212</v>
      </c>
      <c r="B58" t="s">
        <v>476</v>
      </c>
      <c r="C58">
        <v>66309</v>
      </c>
      <c r="D58">
        <v>2.6470998003065098</v>
      </c>
      <c r="E58">
        <v>7544</v>
      </c>
      <c r="F58">
        <v>5700</v>
      </c>
      <c r="G58">
        <v>2.0639128926691699</v>
      </c>
      <c r="H58">
        <v>2.1526803820492599</v>
      </c>
      <c r="I58">
        <v>41.525283144067899</v>
      </c>
      <c r="J58">
        <v>28.961377791853302</v>
      </c>
      <c r="K58">
        <v>15.8440030765055</v>
      </c>
      <c r="L58">
        <v>13.6693359875733</v>
      </c>
      <c r="M58">
        <v>1</v>
      </c>
      <c r="N58" t="s">
        <v>477</v>
      </c>
      <c r="O58">
        <v>27535</v>
      </c>
      <c r="P58">
        <v>19204</v>
      </c>
      <c r="Q58">
        <v>10506</v>
      </c>
      <c r="R58">
        <v>6806</v>
      </c>
      <c r="S58">
        <v>1673</v>
      </c>
      <c r="T58">
        <v>585</v>
      </c>
      <c r="U58">
        <v>66309</v>
      </c>
      <c r="V58">
        <v>100</v>
      </c>
      <c r="W58">
        <v>64599</v>
      </c>
      <c r="X58">
        <v>136856</v>
      </c>
      <c r="Y58">
        <v>139061</v>
      </c>
    </row>
    <row r="59" spans="1:25">
      <c r="A59" t="s">
        <v>212</v>
      </c>
      <c r="B59" t="s">
        <v>478</v>
      </c>
      <c r="C59">
        <v>135631</v>
      </c>
      <c r="D59">
        <v>4.8947425407186298</v>
      </c>
      <c r="E59">
        <v>16173</v>
      </c>
      <c r="F59">
        <v>11119</v>
      </c>
      <c r="G59">
        <v>2.2651827384595</v>
      </c>
      <c r="H59">
        <v>2.3840621181420198</v>
      </c>
      <c r="I59">
        <v>34.597547758255899</v>
      </c>
      <c r="J59">
        <v>29.096592961786001</v>
      </c>
      <c r="K59">
        <v>17.9715551754392</v>
      </c>
      <c r="L59">
        <v>18.3343041045189</v>
      </c>
      <c r="M59">
        <v>1</v>
      </c>
      <c r="N59" t="s">
        <v>477</v>
      </c>
      <c r="O59">
        <v>46925</v>
      </c>
      <c r="P59">
        <v>39464</v>
      </c>
      <c r="Q59">
        <v>24375</v>
      </c>
      <c r="R59">
        <v>18634</v>
      </c>
      <c r="S59">
        <v>4497</v>
      </c>
      <c r="T59">
        <v>1736</v>
      </c>
      <c r="U59">
        <v>135631</v>
      </c>
      <c r="V59">
        <v>100</v>
      </c>
      <c r="W59">
        <v>129302</v>
      </c>
      <c r="X59">
        <v>307229</v>
      </c>
      <c r="Y59">
        <v>308264</v>
      </c>
    </row>
    <row r="60" spans="1:25">
      <c r="A60" t="s">
        <v>212</v>
      </c>
      <c r="B60" t="s">
        <v>479</v>
      </c>
      <c r="C60">
        <v>119346</v>
      </c>
      <c r="D60">
        <v>3.20388097647028</v>
      </c>
      <c r="E60">
        <v>13327</v>
      </c>
      <c r="F60">
        <v>10035</v>
      </c>
      <c r="G60">
        <v>1.8892631508387401</v>
      </c>
      <c r="H60">
        <v>1.98106208005811</v>
      </c>
      <c r="I60">
        <v>48.621654684698299</v>
      </c>
      <c r="J60">
        <v>27.742865282456101</v>
      </c>
      <c r="K60">
        <v>12.984096660131</v>
      </c>
      <c r="L60">
        <v>10.6513833727146</v>
      </c>
      <c r="M60">
        <v>1</v>
      </c>
      <c r="N60" t="s">
        <v>477</v>
      </c>
      <c r="O60">
        <v>58028</v>
      </c>
      <c r="P60">
        <v>33110</v>
      </c>
      <c r="Q60">
        <v>15496</v>
      </c>
      <c r="R60">
        <v>9862</v>
      </c>
      <c r="S60">
        <v>2141</v>
      </c>
      <c r="T60">
        <v>709</v>
      </c>
      <c r="U60">
        <v>119346</v>
      </c>
      <c r="V60">
        <v>100</v>
      </c>
      <c r="W60">
        <v>115641</v>
      </c>
      <c r="X60">
        <v>225476</v>
      </c>
      <c r="Y60">
        <v>229092</v>
      </c>
    </row>
    <row r="61" spans="1:25">
      <c r="A61" t="s">
        <v>212</v>
      </c>
      <c r="B61" t="s">
        <v>480</v>
      </c>
      <c r="C61">
        <v>243457</v>
      </c>
      <c r="D61">
        <v>1.9450446376229</v>
      </c>
      <c r="E61">
        <v>21872</v>
      </c>
      <c r="F61">
        <v>14698</v>
      </c>
      <c r="G61">
        <v>2.11702682609249</v>
      </c>
      <c r="H61">
        <v>2.2331373632815801</v>
      </c>
      <c r="I61">
        <v>38.9949765256288</v>
      </c>
      <c r="J61">
        <v>29.383833695478</v>
      </c>
      <c r="K61">
        <v>16.961927568318</v>
      </c>
      <c r="L61">
        <v>14.6592622105752</v>
      </c>
      <c r="M61">
        <v>1</v>
      </c>
      <c r="N61" t="s">
        <v>477</v>
      </c>
      <c r="O61">
        <v>94936</v>
      </c>
      <c r="P61">
        <v>71537</v>
      </c>
      <c r="Q61">
        <v>41295</v>
      </c>
      <c r="R61">
        <v>27685</v>
      </c>
      <c r="S61">
        <v>6022</v>
      </c>
      <c r="T61">
        <v>1982</v>
      </c>
      <c r="U61">
        <v>243457</v>
      </c>
      <c r="V61">
        <v>100</v>
      </c>
      <c r="W61">
        <v>238812</v>
      </c>
      <c r="X61">
        <v>515405</v>
      </c>
      <c r="Y61">
        <v>533300</v>
      </c>
    </row>
    <row r="62" spans="1:25">
      <c r="A62" t="s">
        <v>212</v>
      </c>
      <c r="B62" t="s">
        <v>481</v>
      </c>
      <c r="C62">
        <v>564743</v>
      </c>
      <c r="D62">
        <v>2.9887627335626301</v>
      </c>
      <c r="E62">
        <v>58916</v>
      </c>
      <c r="F62">
        <v>41552</v>
      </c>
      <c r="G62">
        <v>2.0982393761410099</v>
      </c>
      <c r="H62">
        <v>2.2060876732913401</v>
      </c>
      <c r="I62">
        <v>40.270353063251797</v>
      </c>
      <c r="J62">
        <v>28.918463796806702</v>
      </c>
      <c r="K62">
        <v>16.232516383558501</v>
      </c>
      <c r="L62">
        <v>14.578666756383001</v>
      </c>
      <c r="M62">
        <v>2</v>
      </c>
      <c r="N62" t="s">
        <v>477</v>
      </c>
      <c r="O62">
        <v>227424</v>
      </c>
      <c r="P62">
        <v>163315</v>
      </c>
      <c r="Q62">
        <v>91672</v>
      </c>
      <c r="R62">
        <v>62987</v>
      </c>
      <c r="S62">
        <v>14333</v>
      </c>
      <c r="T62">
        <v>5012</v>
      </c>
      <c r="U62">
        <v>564743</v>
      </c>
      <c r="V62">
        <v>100</v>
      </c>
      <c r="W62">
        <v>548354</v>
      </c>
      <c r="X62">
        <v>1184966</v>
      </c>
      <c r="Y62">
        <v>1209717</v>
      </c>
    </row>
    <row r="63" spans="1:25">
      <c r="A63" t="s">
        <v>0</v>
      </c>
      <c r="B63" t="s">
        <v>10</v>
      </c>
      <c r="C63">
        <v>418096</v>
      </c>
      <c r="D63">
        <v>0.30925584263220102</v>
      </c>
      <c r="E63">
        <v>40056</v>
      </c>
      <c r="F63">
        <v>28879</v>
      </c>
      <c r="G63">
        <v>1.93619407982856</v>
      </c>
      <c r="H63">
        <v>2.03737941061451</v>
      </c>
      <c r="I63">
        <v>46.671816998966698</v>
      </c>
      <c r="J63">
        <v>27.530997665607899</v>
      </c>
      <c r="K63">
        <v>14.617695457502601</v>
      </c>
      <c r="L63">
        <v>11.1794898779228</v>
      </c>
      <c r="M63">
        <v>1</v>
      </c>
      <c r="N63" t="s">
        <v>482</v>
      </c>
      <c r="O63">
        <v>195133</v>
      </c>
      <c r="P63">
        <v>115106</v>
      </c>
      <c r="Q63">
        <v>61116</v>
      </c>
      <c r="R63">
        <v>36303</v>
      </c>
      <c r="S63">
        <v>7967</v>
      </c>
      <c r="T63">
        <v>2471</v>
      </c>
      <c r="U63">
        <v>418096</v>
      </c>
      <c r="V63">
        <v>100</v>
      </c>
      <c r="W63">
        <v>416807</v>
      </c>
      <c r="X63">
        <v>809515</v>
      </c>
      <c r="Y63">
        <v>849194</v>
      </c>
    </row>
    <row r="64" spans="1:25">
      <c r="A64" t="s">
        <v>0</v>
      </c>
      <c r="B64" t="s">
        <v>11</v>
      </c>
      <c r="C64">
        <v>103256</v>
      </c>
      <c r="D64">
        <v>1.9439809649807001</v>
      </c>
      <c r="E64">
        <v>13022</v>
      </c>
      <c r="F64">
        <v>9293</v>
      </c>
      <c r="G64">
        <v>1.9998934686604199</v>
      </c>
      <c r="H64">
        <v>2.1033301410842502</v>
      </c>
      <c r="I64">
        <v>44.561090880917298</v>
      </c>
      <c r="J64">
        <v>27.935422638878102</v>
      </c>
      <c r="K64">
        <v>15.1516618888975</v>
      </c>
      <c r="L64">
        <v>12.351824591307</v>
      </c>
      <c r="M64">
        <v>1</v>
      </c>
      <c r="N64" t="s">
        <v>482</v>
      </c>
      <c r="O64">
        <v>46012</v>
      </c>
      <c r="P64">
        <v>28845</v>
      </c>
      <c r="Q64">
        <v>15645</v>
      </c>
      <c r="R64">
        <v>9346</v>
      </c>
      <c r="S64">
        <v>2430</v>
      </c>
      <c r="T64">
        <v>978</v>
      </c>
      <c r="U64">
        <v>103256</v>
      </c>
      <c r="V64">
        <v>100</v>
      </c>
      <c r="W64">
        <v>101287</v>
      </c>
      <c r="X64">
        <v>206501</v>
      </c>
      <c r="Y64">
        <v>213040</v>
      </c>
    </row>
    <row r="65" spans="1:25">
      <c r="A65" t="s">
        <v>0</v>
      </c>
      <c r="B65" t="s">
        <v>12</v>
      </c>
      <c r="C65">
        <v>103287</v>
      </c>
      <c r="D65">
        <v>1.65543034299493</v>
      </c>
      <c r="E65">
        <v>9978</v>
      </c>
      <c r="F65">
        <v>6702</v>
      </c>
      <c r="G65">
        <v>2.0693117236438301</v>
      </c>
      <c r="H65">
        <v>2.1522267604940701</v>
      </c>
      <c r="I65">
        <v>40.216096895059401</v>
      </c>
      <c r="J65">
        <v>29.604887352716201</v>
      </c>
      <c r="K65">
        <v>17.377791977693199</v>
      </c>
      <c r="L65">
        <v>12.8012237745312</v>
      </c>
      <c r="M65">
        <v>1</v>
      </c>
      <c r="N65" t="s">
        <v>482</v>
      </c>
      <c r="O65">
        <v>41538</v>
      </c>
      <c r="P65">
        <v>30578</v>
      </c>
      <c r="Q65">
        <v>17949</v>
      </c>
      <c r="R65">
        <v>10122</v>
      </c>
      <c r="S65">
        <v>2258</v>
      </c>
      <c r="T65">
        <v>842</v>
      </c>
      <c r="U65">
        <v>103287</v>
      </c>
      <c r="V65">
        <v>100</v>
      </c>
      <c r="W65">
        <v>101605</v>
      </c>
      <c r="X65">
        <v>213733</v>
      </c>
      <c r="Y65">
        <v>218677</v>
      </c>
    </row>
    <row r="66" spans="1:25">
      <c r="A66" t="s">
        <v>0</v>
      </c>
      <c r="B66" t="s">
        <v>13</v>
      </c>
      <c r="C66">
        <v>136292</v>
      </c>
      <c r="D66">
        <v>-1.5672169981655599</v>
      </c>
      <c r="E66">
        <v>11859</v>
      </c>
      <c r="F66">
        <v>7975</v>
      </c>
      <c r="G66">
        <v>1.9526091039826301</v>
      </c>
      <c r="H66">
        <v>2.0169360546576001</v>
      </c>
      <c r="I66">
        <v>46.346814193056098</v>
      </c>
      <c r="J66">
        <v>27.494643852904101</v>
      </c>
      <c r="K66">
        <v>14.627417603381</v>
      </c>
      <c r="L66">
        <v>11.531124350658899</v>
      </c>
      <c r="M66">
        <v>1</v>
      </c>
      <c r="N66" t="s">
        <v>482</v>
      </c>
      <c r="O66">
        <v>63167</v>
      </c>
      <c r="P66">
        <v>37473</v>
      </c>
      <c r="Q66">
        <v>19936</v>
      </c>
      <c r="R66">
        <v>11834</v>
      </c>
      <c r="S66">
        <v>2849</v>
      </c>
      <c r="T66">
        <v>1033</v>
      </c>
      <c r="U66">
        <v>136292</v>
      </c>
      <c r="V66">
        <v>100</v>
      </c>
      <c r="W66">
        <v>138462</v>
      </c>
      <c r="X66">
        <v>266125</v>
      </c>
      <c r="Y66">
        <v>279269</v>
      </c>
    </row>
    <row r="67" spans="1:25">
      <c r="A67" t="s">
        <v>0</v>
      </c>
      <c r="B67" t="s">
        <v>14</v>
      </c>
      <c r="C67">
        <v>760931</v>
      </c>
      <c r="D67">
        <v>0.365357753828013</v>
      </c>
      <c r="E67">
        <v>74915</v>
      </c>
      <c r="F67">
        <v>52849</v>
      </c>
      <c r="G67">
        <v>1.9658471004598299</v>
      </c>
      <c r="H67">
        <v>2.0578478713624202</v>
      </c>
      <c r="I67">
        <v>45.450901592917099</v>
      </c>
      <c r="J67">
        <v>27.860870433718699</v>
      </c>
      <c r="K67">
        <v>15.066543484231801</v>
      </c>
      <c r="L67">
        <v>11.6216844891324</v>
      </c>
      <c r="M67">
        <v>2</v>
      </c>
      <c r="N67" t="s">
        <v>482</v>
      </c>
      <c r="O67">
        <v>345850</v>
      </c>
      <c r="P67">
        <v>212002</v>
      </c>
      <c r="Q67">
        <v>114646</v>
      </c>
      <c r="R67">
        <v>67605</v>
      </c>
      <c r="S67">
        <v>15504</v>
      </c>
      <c r="T67">
        <v>5324</v>
      </c>
      <c r="U67">
        <v>760931</v>
      </c>
      <c r="V67">
        <v>100</v>
      </c>
      <c r="W67">
        <v>758161</v>
      </c>
      <c r="X67">
        <v>1495874</v>
      </c>
      <c r="Y67">
        <v>1560180</v>
      </c>
    </row>
    <row r="68" spans="1:25">
      <c r="A68" t="s">
        <v>232</v>
      </c>
      <c r="B68" t="s">
        <v>483</v>
      </c>
      <c r="C68">
        <v>492822</v>
      </c>
      <c r="D68">
        <v>7.0909841587170499</v>
      </c>
      <c r="E68">
        <v>63246</v>
      </c>
      <c r="F68">
        <v>46164</v>
      </c>
      <c r="G68">
        <v>2.0350166997414898</v>
      </c>
      <c r="H68">
        <v>2.1080097351094098</v>
      </c>
      <c r="I68">
        <v>43.667896319563702</v>
      </c>
      <c r="J68">
        <v>27.490655855461</v>
      </c>
      <c r="K68">
        <v>15.4388399868512</v>
      </c>
      <c r="L68">
        <v>13.4026078381241</v>
      </c>
      <c r="M68">
        <v>1</v>
      </c>
      <c r="N68" t="s">
        <v>484</v>
      </c>
      <c r="O68">
        <v>215205</v>
      </c>
      <c r="P68">
        <v>135480</v>
      </c>
      <c r="Q68">
        <v>76086</v>
      </c>
      <c r="R68">
        <v>49106</v>
      </c>
      <c r="S68">
        <v>12031</v>
      </c>
      <c r="T68">
        <v>4914</v>
      </c>
      <c r="U68">
        <v>492822</v>
      </c>
      <c r="V68">
        <v>100</v>
      </c>
      <c r="W68">
        <v>460190</v>
      </c>
      <c r="X68">
        <v>1002901</v>
      </c>
      <c r="Y68">
        <v>970085</v>
      </c>
    </row>
    <row r="69" spans="1:25">
      <c r="A69" t="s">
        <v>232</v>
      </c>
      <c r="B69" t="s">
        <v>485</v>
      </c>
      <c r="C69">
        <v>161544</v>
      </c>
      <c r="D69">
        <v>0.76284454313533501</v>
      </c>
      <c r="E69">
        <v>17159</v>
      </c>
      <c r="F69">
        <v>12282</v>
      </c>
      <c r="G69">
        <v>2.0828752538008199</v>
      </c>
      <c r="H69">
        <v>2.1902058994143001</v>
      </c>
      <c r="I69">
        <v>38.590724508492997</v>
      </c>
      <c r="J69">
        <v>31.650200564552101</v>
      </c>
      <c r="K69">
        <v>17.295597484276701</v>
      </c>
      <c r="L69">
        <v>12.463477442678199</v>
      </c>
      <c r="M69">
        <v>1</v>
      </c>
      <c r="N69" t="s">
        <v>484</v>
      </c>
      <c r="O69">
        <v>62341</v>
      </c>
      <c r="P69">
        <v>51129</v>
      </c>
      <c r="Q69">
        <v>27940</v>
      </c>
      <c r="R69">
        <v>14994</v>
      </c>
      <c r="S69">
        <v>3571</v>
      </c>
      <c r="T69">
        <v>1569</v>
      </c>
      <c r="U69">
        <v>161544</v>
      </c>
      <c r="V69">
        <v>100</v>
      </c>
      <c r="W69">
        <v>160321</v>
      </c>
      <c r="X69">
        <v>336476</v>
      </c>
      <c r="Y69">
        <v>351136</v>
      </c>
    </row>
    <row r="70" spans="1:25">
      <c r="A70" t="s">
        <v>232</v>
      </c>
      <c r="B70" t="s">
        <v>486</v>
      </c>
      <c r="C70">
        <v>173429</v>
      </c>
      <c r="D70">
        <v>5.2941855029172702</v>
      </c>
      <c r="E70">
        <v>21848</v>
      </c>
      <c r="F70">
        <v>15774</v>
      </c>
      <c r="G70">
        <v>2.2388066586326398</v>
      </c>
      <c r="H70">
        <v>2.3568536024139499</v>
      </c>
      <c r="I70">
        <v>36.260948284312299</v>
      </c>
      <c r="J70">
        <v>28.296305692819502</v>
      </c>
      <c r="K70">
        <v>17.863794405779899</v>
      </c>
      <c r="L70">
        <v>17.5789516170883</v>
      </c>
      <c r="M70">
        <v>1</v>
      </c>
      <c r="N70" t="s">
        <v>484</v>
      </c>
      <c r="O70">
        <v>62887</v>
      </c>
      <c r="P70">
        <v>49074</v>
      </c>
      <c r="Q70">
        <v>30981</v>
      </c>
      <c r="R70">
        <v>21961</v>
      </c>
      <c r="S70">
        <v>5940</v>
      </c>
      <c r="T70">
        <v>2586</v>
      </c>
      <c r="U70">
        <v>173429</v>
      </c>
      <c r="V70">
        <v>100</v>
      </c>
      <c r="W70">
        <v>164709</v>
      </c>
      <c r="X70">
        <v>388274</v>
      </c>
      <c r="Y70">
        <v>388195</v>
      </c>
    </row>
    <row r="71" spans="1:25">
      <c r="A71" t="s">
        <v>232</v>
      </c>
      <c r="B71" t="s">
        <v>487</v>
      </c>
      <c r="C71">
        <v>308600</v>
      </c>
      <c r="D71">
        <v>6.5607734806629798</v>
      </c>
      <c r="E71">
        <v>43583</v>
      </c>
      <c r="F71">
        <v>30274</v>
      </c>
      <c r="G71">
        <v>2.25775437459495</v>
      </c>
      <c r="H71">
        <v>2.35724102209945</v>
      </c>
      <c r="I71">
        <v>35.945236552171103</v>
      </c>
      <c r="J71">
        <v>28.4902786779002</v>
      </c>
      <c r="K71">
        <v>17.443616331821101</v>
      </c>
      <c r="L71">
        <v>18.1208684381076</v>
      </c>
      <c r="M71">
        <v>1</v>
      </c>
      <c r="N71" t="s">
        <v>484</v>
      </c>
      <c r="O71">
        <v>110927</v>
      </c>
      <c r="P71">
        <v>87921</v>
      </c>
      <c r="Q71">
        <v>53831</v>
      </c>
      <c r="R71">
        <v>39287</v>
      </c>
      <c r="S71">
        <v>11250</v>
      </c>
      <c r="T71">
        <v>5384</v>
      </c>
      <c r="U71">
        <v>308600</v>
      </c>
      <c r="V71">
        <v>100</v>
      </c>
      <c r="W71">
        <v>289600</v>
      </c>
      <c r="X71">
        <v>696743</v>
      </c>
      <c r="Y71">
        <v>682657</v>
      </c>
    </row>
    <row r="72" spans="1:25">
      <c r="A72" t="s">
        <v>232</v>
      </c>
      <c r="B72" t="s">
        <v>488</v>
      </c>
      <c r="C72">
        <v>205702</v>
      </c>
      <c r="D72">
        <v>6.90149774973756</v>
      </c>
      <c r="E72">
        <v>30177</v>
      </c>
      <c r="F72">
        <v>21950</v>
      </c>
      <c r="G72">
        <v>2.1618457769005599</v>
      </c>
      <c r="H72">
        <v>2.2080791177724</v>
      </c>
      <c r="I72">
        <v>39.377837843093403</v>
      </c>
      <c r="J72">
        <v>27.4771271062022</v>
      </c>
      <c r="K72">
        <v>16.964346481803801</v>
      </c>
      <c r="L72">
        <v>16.180688568900599</v>
      </c>
      <c r="M72">
        <v>1</v>
      </c>
      <c r="N72" t="s">
        <v>484</v>
      </c>
      <c r="O72">
        <v>81001</v>
      </c>
      <c r="P72">
        <v>56521</v>
      </c>
      <c r="Q72">
        <v>34896</v>
      </c>
      <c r="R72">
        <v>24355</v>
      </c>
      <c r="S72">
        <v>6251</v>
      </c>
      <c r="T72">
        <v>2678</v>
      </c>
      <c r="U72">
        <v>205702</v>
      </c>
      <c r="V72">
        <v>100</v>
      </c>
      <c r="W72">
        <v>192422</v>
      </c>
      <c r="X72">
        <v>444696</v>
      </c>
      <c r="Y72">
        <v>424883</v>
      </c>
    </row>
    <row r="73" spans="1:25">
      <c r="A73" t="s">
        <v>232</v>
      </c>
      <c r="B73" t="s">
        <v>489</v>
      </c>
      <c r="C73">
        <v>130337</v>
      </c>
      <c r="D73">
        <v>2.9640162736501199</v>
      </c>
      <c r="E73">
        <v>19083</v>
      </c>
      <c r="F73">
        <v>13422</v>
      </c>
      <c r="G73">
        <v>2.1597167343118202</v>
      </c>
      <c r="H73">
        <v>2.2338823715290101</v>
      </c>
      <c r="I73">
        <v>38.950566608100502</v>
      </c>
      <c r="J73">
        <v>28.3089222553841</v>
      </c>
      <c r="K73">
        <v>16.927656766689399</v>
      </c>
      <c r="L73">
        <v>15.812854369825899</v>
      </c>
      <c r="M73">
        <v>1</v>
      </c>
      <c r="N73" t="s">
        <v>484</v>
      </c>
      <c r="O73">
        <v>50767</v>
      </c>
      <c r="P73">
        <v>36897</v>
      </c>
      <c r="Q73">
        <v>22063</v>
      </c>
      <c r="R73">
        <v>14805</v>
      </c>
      <c r="S73">
        <v>4063</v>
      </c>
      <c r="T73">
        <v>1742</v>
      </c>
      <c r="U73">
        <v>130337</v>
      </c>
      <c r="V73">
        <v>100</v>
      </c>
      <c r="W73">
        <v>126585</v>
      </c>
      <c r="X73">
        <v>281491</v>
      </c>
      <c r="Y73">
        <v>282776</v>
      </c>
    </row>
    <row r="74" spans="1:25">
      <c r="A74" t="s">
        <v>232</v>
      </c>
      <c r="B74" t="s">
        <v>490</v>
      </c>
      <c r="C74">
        <v>179575</v>
      </c>
      <c r="D74">
        <v>4.6023276675559499</v>
      </c>
      <c r="E74">
        <v>23146</v>
      </c>
      <c r="F74">
        <v>16072</v>
      </c>
      <c r="G74">
        <v>2.12785744118057</v>
      </c>
      <c r="H74">
        <v>2.22653401213929</v>
      </c>
      <c r="I74">
        <v>39.720451065014601</v>
      </c>
      <c r="J74">
        <v>28.658220799108999</v>
      </c>
      <c r="K74">
        <v>16.650981484059599</v>
      </c>
      <c r="L74">
        <v>14.970346651816801</v>
      </c>
      <c r="M74">
        <v>1</v>
      </c>
      <c r="N74" t="s">
        <v>484</v>
      </c>
      <c r="O74">
        <v>71328</v>
      </c>
      <c r="P74">
        <v>51463</v>
      </c>
      <c r="Q74">
        <v>29901</v>
      </c>
      <c r="R74">
        <v>19577</v>
      </c>
      <c r="S74">
        <v>5100</v>
      </c>
      <c r="T74">
        <v>2206</v>
      </c>
      <c r="U74">
        <v>179575</v>
      </c>
      <c r="V74">
        <v>100</v>
      </c>
      <c r="W74">
        <v>171674</v>
      </c>
      <c r="X74">
        <v>382110</v>
      </c>
      <c r="Y74">
        <v>382238</v>
      </c>
    </row>
    <row r="75" spans="1:25">
      <c r="A75" t="s">
        <v>232</v>
      </c>
      <c r="B75" t="s">
        <v>491</v>
      </c>
      <c r="C75">
        <v>229912</v>
      </c>
      <c r="D75">
        <v>6.5798867039375502</v>
      </c>
      <c r="E75">
        <v>32730</v>
      </c>
      <c r="F75">
        <v>22996</v>
      </c>
      <c r="G75">
        <v>2.2763709593235699</v>
      </c>
      <c r="H75">
        <v>2.3890727709324202</v>
      </c>
      <c r="I75">
        <v>36.600960367444898</v>
      </c>
      <c r="J75">
        <v>26.705000173979599</v>
      </c>
      <c r="K75">
        <v>17.5114826542329</v>
      </c>
      <c r="L75">
        <v>19.1825568043425</v>
      </c>
      <c r="M75">
        <v>1</v>
      </c>
      <c r="N75" t="s">
        <v>484</v>
      </c>
      <c r="O75">
        <v>84150</v>
      </c>
      <c r="P75">
        <v>61398</v>
      </c>
      <c r="Q75">
        <v>40261</v>
      </c>
      <c r="R75">
        <v>31189</v>
      </c>
      <c r="S75">
        <v>8835</v>
      </c>
      <c r="T75">
        <v>4079</v>
      </c>
      <c r="U75">
        <v>229912</v>
      </c>
      <c r="V75">
        <v>100</v>
      </c>
      <c r="W75">
        <v>215718</v>
      </c>
      <c r="X75">
        <v>523365</v>
      </c>
      <c r="Y75">
        <v>515366</v>
      </c>
    </row>
    <row r="76" spans="1:25">
      <c r="A76" t="s">
        <v>232</v>
      </c>
      <c r="B76" t="s">
        <v>492</v>
      </c>
      <c r="C76">
        <v>150298</v>
      </c>
      <c r="D76">
        <v>9.9811207539990292</v>
      </c>
      <c r="E76">
        <v>19393</v>
      </c>
      <c r="F76">
        <v>12841</v>
      </c>
      <c r="G76">
        <v>2.2336092296637302</v>
      </c>
      <c r="H76">
        <v>2.3591520437881401</v>
      </c>
      <c r="I76">
        <v>37.126242531504097</v>
      </c>
      <c r="J76">
        <v>27.047598770442701</v>
      </c>
      <c r="K76">
        <v>17.865839864801899</v>
      </c>
      <c r="L76">
        <v>17.9603188332513</v>
      </c>
      <c r="M76">
        <v>1</v>
      </c>
      <c r="N76" t="s">
        <v>484</v>
      </c>
      <c r="O76">
        <v>55800</v>
      </c>
      <c r="P76">
        <v>40652</v>
      </c>
      <c r="Q76">
        <v>26852</v>
      </c>
      <c r="R76">
        <v>19879</v>
      </c>
      <c r="S76">
        <v>5084</v>
      </c>
      <c r="T76">
        <v>2031</v>
      </c>
      <c r="U76">
        <v>150298</v>
      </c>
      <c r="V76">
        <v>100</v>
      </c>
      <c r="W76">
        <v>136658</v>
      </c>
      <c r="X76">
        <v>335707</v>
      </c>
      <c r="Y76">
        <v>322397</v>
      </c>
    </row>
    <row r="77" spans="1:25">
      <c r="A77" t="s">
        <v>232</v>
      </c>
      <c r="B77" t="s">
        <v>493</v>
      </c>
      <c r="C77">
        <v>2032219</v>
      </c>
      <c r="D77">
        <v>5.9619047519731501</v>
      </c>
      <c r="E77">
        <v>270365</v>
      </c>
      <c r="F77">
        <v>191775</v>
      </c>
      <c r="G77">
        <v>2.1610677786203198</v>
      </c>
      <c r="H77">
        <v>2.2523514281677102</v>
      </c>
      <c r="I77">
        <v>39.090570455251097</v>
      </c>
      <c r="J77">
        <v>28.074484098416601</v>
      </c>
      <c r="K77">
        <v>16.868802033639099</v>
      </c>
      <c r="L77">
        <v>15.966143412693199</v>
      </c>
      <c r="M77">
        <v>2</v>
      </c>
      <c r="N77" t="s">
        <v>484</v>
      </c>
      <c r="O77">
        <v>794406</v>
      </c>
      <c r="P77">
        <v>570535</v>
      </c>
      <c r="Q77">
        <v>342811</v>
      </c>
      <c r="R77">
        <v>235153</v>
      </c>
      <c r="S77">
        <v>62125</v>
      </c>
      <c r="T77">
        <v>27189</v>
      </c>
      <c r="U77">
        <v>2032219</v>
      </c>
      <c r="V77">
        <v>100</v>
      </c>
      <c r="W77">
        <v>1917877</v>
      </c>
      <c r="X77">
        <v>4391763</v>
      </c>
      <c r="Y77">
        <v>4319733</v>
      </c>
    </row>
    <row r="78" spans="1:25">
      <c r="A78" t="s">
        <v>242</v>
      </c>
      <c r="B78" t="s">
        <v>494</v>
      </c>
      <c r="C78">
        <v>147521</v>
      </c>
      <c r="D78">
        <v>4.0096168760663904</v>
      </c>
      <c r="E78">
        <v>17913</v>
      </c>
      <c r="F78">
        <v>12757</v>
      </c>
      <c r="G78">
        <v>2.25909531524325</v>
      </c>
      <c r="H78">
        <v>2.4140262560457999</v>
      </c>
      <c r="I78">
        <v>34.662861558693301</v>
      </c>
      <c r="J78">
        <v>28.615586933385799</v>
      </c>
      <c r="K78">
        <v>19.338263704828499</v>
      </c>
      <c r="L78">
        <v>17.383287803092401</v>
      </c>
      <c r="M78">
        <v>1</v>
      </c>
      <c r="N78" t="s">
        <v>495</v>
      </c>
      <c r="O78">
        <v>51135</v>
      </c>
      <c r="P78">
        <v>42214</v>
      </c>
      <c r="Q78">
        <v>28528</v>
      </c>
      <c r="R78">
        <v>18922</v>
      </c>
      <c r="S78">
        <v>4819</v>
      </c>
      <c r="T78">
        <v>1903</v>
      </c>
      <c r="U78">
        <v>147521</v>
      </c>
      <c r="V78">
        <v>100</v>
      </c>
      <c r="W78">
        <v>141834</v>
      </c>
      <c r="X78">
        <v>333264</v>
      </c>
      <c r="Y78">
        <v>342391</v>
      </c>
    </row>
    <row r="79" spans="1:25">
      <c r="A79" t="s">
        <v>242</v>
      </c>
      <c r="B79" t="s">
        <v>496</v>
      </c>
      <c r="C79">
        <v>456078</v>
      </c>
      <c r="D79">
        <v>7.8440784573367504</v>
      </c>
      <c r="E79">
        <v>63702</v>
      </c>
      <c r="F79">
        <v>47515</v>
      </c>
      <c r="G79">
        <v>2.1491762373979899</v>
      </c>
      <c r="H79">
        <v>2.2886274695262498</v>
      </c>
      <c r="I79">
        <v>39.876731611697998</v>
      </c>
      <c r="J79">
        <v>27.285245067729601</v>
      </c>
      <c r="K79">
        <v>17.012002332934301</v>
      </c>
      <c r="L79">
        <v>15.826020987638101</v>
      </c>
      <c r="M79">
        <v>1</v>
      </c>
      <c r="N79" t="s">
        <v>495</v>
      </c>
      <c r="O79">
        <v>181869</v>
      </c>
      <c r="P79">
        <v>124442</v>
      </c>
      <c r="Q79">
        <v>77588</v>
      </c>
      <c r="R79">
        <v>53472</v>
      </c>
      <c r="S79">
        <v>12945</v>
      </c>
      <c r="T79">
        <v>5762</v>
      </c>
      <c r="U79">
        <v>456078</v>
      </c>
      <c r="V79">
        <v>100</v>
      </c>
      <c r="W79">
        <v>422905</v>
      </c>
      <c r="X79">
        <v>980192</v>
      </c>
      <c r="Y79">
        <v>967872</v>
      </c>
    </row>
    <row r="80" spans="1:25">
      <c r="A80" t="s">
        <v>242</v>
      </c>
      <c r="B80" t="s">
        <v>497</v>
      </c>
      <c r="C80">
        <v>104127</v>
      </c>
      <c r="D80">
        <v>4.2051538653990503</v>
      </c>
      <c r="E80">
        <v>11609</v>
      </c>
      <c r="F80">
        <v>8143</v>
      </c>
      <c r="G80">
        <v>2.07287254986699</v>
      </c>
      <c r="H80">
        <v>2.19818864148111</v>
      </c>
      <c r="I80">
        <v>40.966319974646296</v>
      </c>
      <c r="J80">
        <v>28.874355354519</v>
      </c>
      <c r="K80">
        <v>16.8928327907267</v>
      </c>
      <c r="L80">
        <v>13.2664918801079</v>
      </c>
      <c r="M80">
        <v>1</v>
      </c>
      <c r="N80" t="s">
        <v>495</v>
      </c>
      <c r="O80">
        <v>42657</v>
      </c>
      <c r="P80">
        <v>30066</v>
      </c>
      <c r="Q80">
        <v>17590</v>
      </c>
      <c r="R80">
        <v>10331</v>
      </c>
      <c r="S80">
        <v>2497</v>
      </c>
      <c r="T80">
        <v>986</v>
      </c>
      <c r="U80">
        <v>104127</v>
      </c>
      <c r="V80">
        <v>100</v>
      </c>
      <c r="W80">
        <v>99925</v>
      </c>
      <c r="X80">
        <v>215842</v>
      </c>
      <c r="Y80">
        <v>219654</v>
      </c>
    </row>
    <row r="81" spans="1:25">
      <c r="A81" t="s">
        <v>242</v>
      </c>
      <c r="B81" t="s">
        <v>498</v>
      </c>
      <c r="C81">
        <v>155340</v>
      </c>
      <c r="D81">
        <v>3.5924589704774199</v>
      </c>
      <c r="E81">
        <v>14806</v>
      </c>
      <c r="F81">
        <v>10569</v>
      </c>
      <c r="G81">
        <v>2.0953650057937399</v>
      </c>
      <c r="H81">
        <v>2.2230698952338401</v>
      </c>
      <c r="I81">
        <v>39.391013261233397</v>
      </c>
      <c r="J81">
        <v>29.651731685335399</v>
      </c>
      <c r="K81">
        <v>17.267284665894199</v>
      </c>
      <c r="L81">
        <v>13.689970387537</v>
      </c>
      <c r="M81">
        <v>1</v>
      </c>
      <c r="N81" t="s">
        <v>495</v>
      </c>
      <c r="O81">
        <v>61190</v>
      </c>
      <c r="P81">
        <v>46061</v>
      </c>
      <c r="Q81">
        <v>26823</v>
      </c>
      <c r="R81">
        <v>16444</v>
      </c>
      <c r="S81">
        <v>3536</v>
      </c>
      <c r="T81">
        <v>1286</v>
      </c>
      <c r="U81">
        <v>155340</v>
      </c>
      <c r="V81">
        <v>100</v>
      </c>
      <c r="W81">
        <v>149953</v>
      </c>
      <c r="X81">
        <v>325494</v>
      </c>
      <c r="Y81">
        <v>333356</v>
      </c>
    </row>
    <row r="82" spans="1:25">
      <c r="A82" t="s">
        <v>242</v>
      </c>
      <c r="B82" t="s">
        <v>499</v>
      </c>
      <c r="C82">
        <v>171240</v>
      </c>
      <c r="D82">
        <v>4.53255196410585</v>
      </c>
      <c r="E82">
        <v>16255</v>
      </c>
      <c r="F82">
        <v>11294</v>
      </c>
      <c r="G82">
        <v>2.2241824340107499</v>
      </c>
      <c r="H82">
        <v>2.36339163080304</v>
      </c>
      <c r="I82">
        <v>36.433660359728997</v>
      </c>
      <c r="J82">
        <v>28.050105115627201</v>
      </c>
      <c r="K82">
        <v>18.7590516234525</v>
      </c>
      <c r="L82">
        <v>16.7571829011913</v>
      </c>
      <c r="M82">
        <v>1</v>
      </c>
      <c r="N82" t="s">
        <v>495</v>
      </c>
      <c r="O82">
        <v>62389</v>
      </c>
      <c r="P82">
        <v>48033</v>
      </c>
      <c r="Q82">
        <v>32123</v>
      </c>
      <c r="R82">
        <v>20779</v>
      </c>
      <c r="S82">
        <v>5544</v>
      </c>
      <c r="T82">
        <v>2372</v>
      </c>
      <c r="U82">
        <v>171240</v>
      </c>
      <c r="V82">
        <v>100</v>
      </c>
      <c r="W82">
        <v>163815</v>
      </c>
      <c r="X82">
        <v>380869</v>
      </c>
      <c r="Y82">
        <v>387159</v>
      </c>
    </row>
    <row r="83" spans="1:25">
      <c r="A83" t="s">
        <v>242</v>
      </c>
      <c r="B83" t="s">
        <v>500</v>
      </c>
      <c r="C83">
        <v>87818</v>
      </c>
      <c r="D83">
        <v>1.00873005831541</v>
      </c>
      <c r="E83">
        <v>7480</v>
      </c>
      <c r="F83">
        <v>5385</v>
      </c>
      <c r="G83">
        <v>2.1369081509485501</v>
      </c>
      <c r="H83">
        <v>2.2871142498936101</v>
      </c>
      <c r="I83">
        <v>38.617367737821397</v>
      </c>
      <c r="J83">
        <v>28.417864219180601</v>
      </c>
      <c r="K83">
        <v>18.474572411122999</v>
      </c>
      <c r="L83">
        <v>14.490195631875</v>
      </c>
      <c r="M83">
        <v>1</v>
      </c>
      <c r="N83" t="s">
        <v>495</v>
      </c>
      <c r="O83">
        <v>33913</v>
      </c>
      <c r="P83">
        <v>24956</v>
      </c>
      <c r="Q83">
        <v>16224</v>
      </c>
      <c r="R83">
        <v>9548</v>
      </c>
      <c r="S83">
        <v>2369</v>
      </c>
      <c r="T83">
        <v>808</v>
      </c>
      <c r="U83">
        <v>87818</v>
      </c>
      <c r="V83">
        <v>100</v>
      </c>
      <c r="W83">
        <v>86941</v>
      </c>
      <c r="X83">
        <v>187659</v>
      </c>
      <c r="Y83">
        <v>198844</v>
      </c>
    </row>
    <row r="84" spans="1:25">
      <c r="A84" t="s">
        <v>242</v>
      </c>
      <c r="B84" t="s">
        <v>501</v>
      </c>
      <c r="C84">
        <v>187299</v>
      </c>
      <c r="D84">
        <v>8.1752760707850101</v>
      </c>
      <c r="E84">
        <v>20890</v>
      </c>
      <c r="F84">
        <v>15179</v>
      </c>
      <c r="G84">
        <v>2.2145446585406199</v>
      </c>
      <c r="H84">
        <v>2.36504874555283</v>
      </c>
      <c r="I84">
        <v>36.663836966561497</v>
      </c>
      <c r="J84">
        <v>28.263364993940201</v>
      </c>
      <c r="K84">
        <v>18.329515907719699</v>
      </c>
      <c r="L84">
        <v>16.743282131778599</v>
      </c>
      <c r="M84">
        <v>1</v>
      </c>
      <c r="N84" t="s">
        <v>495</v>
      </c>
      <c r="O84">
        <v>68671</v>
      </c>
      <c r="P84">
        <v>52937</v>
      </c>
      <c r="Q84">
        <v>34331</v>
      </c>
      <c r="R84">
        <v>23299</v>
      </c>
      <c r="S84">
        <v>5623</v>
      </c>
      <c r="T84">
        <v>2438</v>
      </c>
      <c r="U84">
        <v>187299</v>
      </c>
      <c r="V84">
        <v>100</v>
      </c>
      <c r="W84">
        <v>173144</v>
      </c>
      <c r="X84">
        <v>414782</v>
      </c>
      <c r="Y84">
        <v>409494</v>
      </c>
    </row>
    <row r="85" spans="1:25">
      <c r="A85" t="s">
        <v>242</v>
      </c>
      <c r="B85" t="s">
        <v>502</v>
      </c>
      <c r="C85">
        <v>126724</v>
      </c>
      <c r="D85">
        <v>6.1642343715966001</v>
      </c>
      <c r="E85">
        <v>14505</v>
      </c>
      <c r="F85">
        <v>9741</v>
      </c>
      <c r="G85">
        <v>2.2748019317571999</v>
      </c>
      <c r="H85">
        <v>2.4060620277130802</v>
      </c>
      <c r="I85">
        <v>34.267384236608699</v>
      </c>
      <c r="J85">
        <v>28.385309807139901</v>
      </c>
      <c r="K85">
        <v>19.8044569300211</v>
      </c>
      <c r="L85">
        <v>17.542849026230201</v>
      </c>
      <c r="M85">
        <v>1</v>
      </c>
      <c r="N85" t="s">
        <v>495</v>
      </c>
      <c r="O85">
        <v>43425</v>
      </c>
      <c r="P85">
        <v>35971</v>
      </c>
      <c r="Q85">
        <v>25097</v>
      </c>
      <c r="R85">
        <v>16272</v>
      </c>
      <c r="S85">
        <v>4094</v>
      </c>
      <c r="T85">
        <v>1865</v>
      </c>
      <c r="U85">
        <v>126724</v>
      </c>
      <c r="V85">
        <v>100</v>
      </c>
      <c r="W85">
        <v>119366</v>
      </c>
      <c r="X85">
        <v>288272</v>
      </c>
      <c r="Y85">
        <v>287202</v>
      </c>
    </row>
    <row r="86" spans="1:25">
      <c r="A86" t="s">
        <v>242</v>
      </c>
      <c r="B86" t="s">
        <v>503</v>
      </c>
      <c r="C86">
        <v>106690</v>
      </c>
      <c r="D86">
        <v>11.1736326028739</v>
      </c>
      <c r="E86">
        <v>20973</v>
      </c>
      <c r="F86">
        <v>17146</v>
      </c>
      <c r="G86">
        <v>2.40721717124379</v>
      </c>
      <c r="H86">
        <v>2.5523356987297698</v>
      </c>
      <c r="I86">
        <v>30.7610835129815</v>
      </c>
      <c r="J86">
        <v>28.512512887805801</v>
      </c>
      <c r="K86">
        <v>19.9128315680945</v>
      </c>
      <c r="L86">
        <v>20.813572031118198</v>
      </c>
      <c r="M86">
        <v>1</v>
      </c>
      <c r="N86" t="s">
        <v>495</v>
      </c>
      <c r="O86">
        <v>32819</v>
      </c>
      <c r="P86">
        <v>30420</v>
      </c>
      <c r="Q86">
        <v>21245</v>
      </c>
      <c r="R86">
        <v>15309</v>
      </c>
      <c r="S86">
        <v>4464</v>
      </c>
      <c r="T86">
        <v>2433</v>
      </c>
      <c r="U86">
        <v>106690</v>
      </c>
      <c r="V86">
        <v>100</v>
      </c>
      <c r="W86">
        <v>95967</v>
      </c>
      <c r="X86">
        <v>256826</v>
      </c>
      <c r="Y86">
        <v>244940</v>
      </c>
    </row>
    <row r="87" spans="1:25">
      <c r="A87" t="s">
        <v>242</v>
      </c>
      <c r="B87" t="s">
        <v>504</v>
      </c>
      <c r="C87">
        <v>119737</v>
      </c>
      <c r="D87">
        <v>3.6432726265494102</v>
      </c>
      <c r="E87">
        <v>15357</v>
      </c>
      <c r="F87">
        <v>10758</v>
      </c>
      <c r="G87">
        <v>2.1630740706715601</v>
      </c>
      <c r="H87">
        <v>2.2917387992521299</v>
      </c>
      <c r="I87">
        <v>38.323993418909801</v>
      </c>
      <c r="J87">
        <v>28.5342041307198</v>
      </c>
      <c r="K87">
        <v>17.394790248628201</v>
      </c>
      <c r="L87">
        <v>15.7470122017422</v>
      </c>
      <c r="M87">
        <v>1</v>
      </c>
      <c r="N87" t="s">
        <v>495</v>
      </c>
      <c r="O87">
        <v>45888</v>
      </c>
      <c r="P87">
        <v>34166</v>
      </c>
      <c r="Q87">
        <v>20828</v>
      </c>
      <c r="R87">
        <v>14182</v>
      </c>
      <c r="S87">
        <v>3234</v>
      </c>
      <c r="T87">
        <v>1439</v>
      </c>
      <c r="U87">
        <v>119737</v>
      </c>
      <c r="V87">
        <v>100</v>
      </c>
      <c r="W87">
        <v>115528</v>
      </c>
      <c r="X87">
        <v>259000</v>
      </c>
      <c r="Y87">
        <v>264760</v>
      </c>
    </row>
    <row r="88" spans="1:25">
      <c r="A88" t="s">
        <v>242</v>
      </c>
      <c r="B88" t="s">
        <v>505</v>
      </c>
      <c r="C88">
        <v>1662574</v>
      </c>
      <c r="D88">
        <v>5.9384036223268097</v>
      </c>
      <c r="E88">
        <v>203490</v>
      </c>
      <c r="F88">
        <v>148487</v>
      </c>
      <c r="G88">
        <v>2.1906994816471301</v>
      </c>
      <c r="H88">
        <v>2.32937635165014</v>
      </c>
      <c r="I88">
        <v>37.529517483131599</v>
      </c>
      <c r="J88">
        <v>28.2252699729456</v>
      </c>
      <c r="K88">
        <v>18.066985289075902</v>
      </c>
      <c r="L88">
        <v>16.178227254846998</v>
      </c>
      <c r="M88">
        <v>2</v>
      </c>
      <c r="N88" t="s">
        <v>495</v>
      </c>
      <c r="O88">
        <v>623956</v>
      </c>
      <c r="P88">
        <v>469266</v>
      </c>
      <c r="Q88">
        <v>300377</v>
      </c>
      <c r="R88">
        <v>198558</v>
      </c>
      <c r="S88">
        <v>49125</v>
      </c>
      <c r="T88">
        <v>21292</v>
      </c>
      <c r="U88">
        <v>1662574</v>
      </c>
      <c r="V88">
        <v>100</v>
      </c>
      <c r="W88">
        <v>1569378</v>
      </c>
      <c r="X88">
        <v>3642200</v>
      </c>
      <c r="Y88">
        <v>3655672</v>
      </c>
    </row>
    <row r="89" spans="1:25">
      <c r="A89" t="s">
        <v>253</v>
      </c>
      <c r="B89" t="s">
        <v>506</v>
      </c>
      <c r="C89">
        <v>281962</v>
      </c>
      <c r="D89">
        <v>5.1602604745530103</v>
      </c>
      <c r="E89">
        <v>35623</v>
      </c>
      <c r="F89">
        <v>24946</v>
      </c>
      <c r="G89">
        <v>2.25667997815308</v>
      </c>
      <c r="H89">
        <v>2.4315918635268501</v>
      </c>
      <c r="I89">
        <v>36.4361155049262</v>
      </c>
      <c r="J89">
        <v>26.906462572970799</v>
      </c>
      <c r="K89">
        <v>18.428369780324999</v>
      </c>
      <c r="L89">
        <v>18.229052141777998</v>
      </c>
      <c r="M89">
        <v>1</v>
      </c>
      <c r="N89" t="s">
        <v>507</v>
      </c>
      <c r="O89">
        <v>102736</v>
      </c>
      <c r="P89">
        <v>75866</v>
      </c>
      <c r="Q89">
        <v>51961</v>
      </c>
      <c r="R89">
        <v>37238</v>
      </c>
      <c r="S89">
        <v>9939</v>
      </c>
      <c r="T89">
        <v>4222</v>
      </c>
      <c r="U89">
        <v>281962</v>
      </c>
      <c r="V89">
        <v>100</v>
      </c>
      <c r="W89">
        <v>268126</v>
      </c>
      <c r="X89">
        <v>636298</v>
      </c>
      <c r="Y89">
        <v>651973</v>
      </c>
    </row>
    <row r="90" spans="1:25">
      <c r="A90" t="s">
        <v>253</v>
      </c>
      <c r="B90" t="s">
        <v>508</v>
      </c>
      <c r="C90">
        <v>101969</v>
      </c>
      <c r="D90">
        <v>2.78200566480864</v>
      </c>
      <c r="E90">
        <v>11464</v>
      </c>
      <c r="F90">
        <v>8252</v>
      </c>
      <c r="G90">
        <v>2.1300101011091601</v>
      </c>
      <c r="H90">
        <v>2.2921005150742402</v>
      </c>
      <c r="I90">
        <v>38.602908727162202</v>
      </c>
      <c r="J90">
        <v>28.867597014779001</v>
      </c>
      <c r="K90">
        <v>17.853465268856201</v>
      </c>
      <c r="L90">
        <v>14.676028989202599</v>
      </c>
      <c r="M90">
        <v>1</v>
      </c>
      <c r="N90" t="s">
        <v>507</v>
      </c>
      <c r="O90">
        <v>39363</v>
      </c>
      <c r="P90">
        <v>29436</v>
      </c>
      <c r="Q90">
        <v>18205</v>
      </c>
      <c r="R90">
        <v>11660</v>
      </c>
      <c r="S90">
        <v>2473</v>
      </c>
      <c r="T90">
        <v>832</v>
      </c>
      <c r="U90">
        <v>101969</v>
      </c>
      <c r="V90">
        <v>100</v>
      </c>
      <c r="W90">
        <v>99209</v>
      </c>
      <c r="X90">
        <v>217195</v>
      </c>
      <c r="Y90">
        <v>227397</v>
      </c>
    </row>
    <row r="91" spans="1:25">
      <c r="A91" t="s">
        <v>253</v>
      </c>
      <c r="B91" t="s">
        <v>509</v>
      </c>
      <c r="C91">
        <v>383931</v>
      </c>
      <c r="D91">
        <v>4.51794683327208</v>
      </c>
      <c r="E91">
        <v>47087</v>
      </c>
      <c r="F91">
        <v>33198</v>
      </c>
      <c r="G91">
        <v>2.2230374728792399</v>
      </c>
      <c r="H91">
        <v>2.3939183579021899</v>
      </c>
      <c r="I91">
        <v>37.011598438260997</v>
      </c>
      <c r="J91">
        <v>27.427324180646998</v>
      </c>
      <c r="K91">
        <v>18.275679744537399</v>
      </c>
      <c r="L91">
        <v>17.285397636554499</v>
      </c>
      <c r="M91">
        <v>2</v>
      </c>
      <c r="N91" t="s">
        <v>507</v>
      </c>
      <c r="O91">
        <v>142099</v>
      </c>
      <c r="P91">
        <v>105302</v>
      </c>
      <c r="Q91">
        <v>70166</v>
      </c>
      <c r="R91">
        <v>48898</v>
      </c>
      <c r="S91">
        <v>12412</v>
      </c>
      <c r="T91">
        <v>5054</v>
      </c>
      <c r="U91">
        <v>383931</v>
      </c>
      <c r="V91">
        <v>100</v>
      </c>
      <c r="W91">
        <v>367335</v>
      </c>
      <c r="X91">
        <v>853493</v>
      </c>
      <c r="Y91">
        <v>879370</v>
      </c>
    </row>
    <row r="92" spans="1:25">
      <c r="A92" t="s">
        <v>262</v>
      </c>
      <c r="B92" t="s">
        <v>510</v>
      </c>
      <c r="C92">
        <v>205395</v>
      </c>
      <c r="D92">
        <v>4.0295990153921002</v>
      </c>
      <c r="E92">
        <v>22533</v>
      </c>
      <c r="F92">
        <v>15419</v>
      </c>
      <c r="G92">
        <v>2.2356775968256302</v>
      </c>
      <c r="H92">
        <v>2.3876488434402501</v>
      </c>
      <c r="I92">
        <v>36.048102436768197</v>
      </c>
      <c r="J92">
        <v>28.0878307651111</v>
      </c>
      <c r="K92">
        <v>18.188855619659702</v>
      </c>
      <c r="L92">
        <v>17.675211178461002</v>
      </c>
      <c r="M92">
        <v>1</v>
      </c>
      <c r="N92" t="s">
        <v>511</v>
      </c>
      <c r="O92">
        <v>74041</v>
      </c>
      <c r="P92">
        <v>57691</v>
      </c>
      <c r="Q92">
        <v>37359</v>
      </c>
      <c r="R92">
        <v>27364</v>
      </c>
      <c r="S92">
        <v>6469</v>
      </c>
      <c r="T92">
        <v>2471</v>
      </c>
      <c r="U92">
        <v>205395</v>
      </c>
      <c r="V92">
        <v>100</v>
      </c>
      <c r="W92">
        <v>197439</v>
      </c>
      <c r="X92">
        <v>459197</v>
      </c>
      <c r="Y92">
        <v>471415</v>
      </c>
    </row>
    <row r="93" spans="1:25">
      <c r="A93" t="s">
        <v>262</v>
      </c>
      <c r="B93" t="s">
        <v>512</v>
      </c>
      <c r="C93">
        <v>87082</v>
      </c>
      <c r="D93">
        <v>4.2461243790028096</v>
      </c>
      <c r="E93">
        <v>6947</v>
      </c>
      <c r="F93">
        <v>4485</v>
      </c>
      <c r="G93">
        <v>2.3132794377713002</v>
      </c>
      <c r="H93">
        <v>2.5090560842760499</v>
      </c>
      <c r="I93">
        <v>33.9277921958614</v>
      </c>
      <c r="J93">
        <v>27.239842906685698</v>
      </c>
      <c r="K93">
        <v>19.365655359316499</v>
      </c>
      <c r="L93">
        <v>19.466709538136499</v>
      </c>
      <c r="M93">
        <v>1</v>
      </c>
      <c r="N93" t="s">
        <v>511</v>
      </c>
      <c r="O93">
        <v>29545</v>
      </c>
      <c r="P93">
        <v>23721</v>
      </c>
      <c r="Q93">
        <v>16864</v>
      </c>
      <c r="R93">
        <v>12688</v>
      </c>
      <c r="S93">
        <v>3066</v>
      </c>
      <c r="T93">
        <v>1198</v>
      </c>
      <c r="U93">
        <v>87082</v>
      </c>
      <c r="V93">
        <v>100</v>
      </c>
      <c r="W93">
        <v>83535</v>
      </c>
      <c r="X93">
        <v>201445</v>
      </c>
      <c r="Y93">
        <v>209594</v>
      </c>
    </row>
    <row r="94" spans="1:25">
      <c r="A94" t="s">
        <v>262</v>
      </c>
      <c r="B94" t="s">
        <v>513</v>
      </c>
      <c r="C94">
        <v>72015</v>
      </c>
      <c r="D94">
        <v>4.8161732599772904</v>
      </c>
      <c r="E94">
        <v>8303</v>
      </c>
      <c r="F94">
        <v>5690</v>
      </c>
      <c r="G94">
        <v>2.3311393459695902</v>
      </c>
      <c r="H94">
        <v>2.5391668849882101</v>
      </c>
      <c r="I94">
        <v>34.355342636950603</v>
      </c>
      <c r="J94">
        <v>26.165382212039201</v>
      </c>
      <c r="K94">
        <v>19.661181698257302</v>
      </c>
      <c r="L94">
        <v>19.818093452752901</v>
      </c>
      <c r="M94">
        <v>1</v>
      </c>
      <c r="N94" t="s">
        <v>511</v>
      </c>
      <c r="O94">
        <v>24741</v>
      </c>
      <c r="P94">
        <v>18843</v>
      </c>
      <c r="Q94">
        <v>14159</v>
      </c>
      <c r="R94">
        <v>10336</v>
      </c>
      <c r="S94">
        <v>2676</v>
      </c>
      <c r="T94">
        <v>1260</v>
      </c>
      <c r="U94">
        <v>72015</v>
      </c>
      <c r="V94">
        <v>100</v>
      </c>
      <c r="W94">
        <v>68706</v>
      </c>
      <c r="X94">
        <v>167877</v>
      </c>
      <c r="Y94">
        <v>174456</v>
      </c>
    </row>
    <row r="95" spans="1:25">
      <c r="A95" t="s">
        <v>262</v>
      </c>
      <c r="B95" t="s">
        <v>514</v>
      </c>
      <c r="C95">
        <v>130449</v>
      </c>
      <c r="D95">
        <v>3.2204717555923099</v>
      </c>
      <c r="E95">
        <v>14048</v>
      </c>
      <c r="F95">
        <v>9157</v>
      </c>
      <c r="G95">
        <v>2.3264877461690001</v>
      </c>
      <c r="H95">
        <v>2.5159480609911502</v>
      </c>
      <c r="I95">
        <v>34.785241741983498</v>
      </c>
      <c r="J95">
        <v>26.618065297549201</v>
      </c>
      <c r="K95">
        <v>18.581207981663301</v>
      </c>
      <c r="L95">
        <v>20.015484978804</v>
      </c>
      <c r="M95">
        <v>1</v>
      </c>
      <c r="N95" t="s">
        <v>511</v>
      </c>
      <c r="O95">
        <v>45377</v>
      </c>
      <c r="P95">
        <v>34723</v>
      </c>
      <c r="Q95">
        <v>24239</v>
      </c>
      <c r="R95">
        <v>18437</v>
      </c>
      <c r="S95">
        <v>5239</v>
      </c>
      <c r="T95">
        <v>2434</v>
      </c>
      <c r="U95">
        <v>130449</v>
      </c>
      <c r="V95">
        <v>100</v>
      </c>
      <c r="W95">
        <v>126379</v>
      </c>
      <c r="X95">
        <v>303488</v>
      </c>
      <c r="Y95">
        <v>317963</v>
      </c>
    </row>
    <row r="96" spans="1:25">
      <c r="A96" t="s">
        <v>262</v>
      </c>
      <c r="B96" t="s">
        <v>515</v>
      </c>
      <c r="C96">
        <v>151923</v>
      </c>
      <c r="D96">
        <v>2.9714177268383302</v>
      </c>
      <c r="E96">
        <v>14975</v>
      </c>
      <c r="F96">
        <v>9562</v>
      </c>
      <c r="G96">
        <v>2.2903707799345701</v>
      </c>
      <c r="H96">
        <v>2.4297846671049701</v>
      </c>
      <c r="I96">
        <v>34.1942957945801</v>
      </c>
      <c r="J96">
        <v>28.129381331332301</v>
      </c>
      <c r="K96">
        <v>18.855604483850399</v>
      </c>
      <c r="L96">
        <v>18.8207183902372</v>
      </c>
      <c r="M96">
        <v>1</v>
      </c>
      <c r="N96" t="s">
        <v>511</v>
      </c>
      <c r="O96">
        <v>51949</v>
      </c>
      <c r="P96">
        <v>42735</v>
      </c>
      <c r="Q96">
        <v>28646</v>
      </c>
      <c r="R96">
        <v>21348</v>
      </c>
      <c r="S96">
        <v>5192</v>
      </c>
      <c r="T96">
        <v>2053</v>
      </c>
      <c r="U96">
        <v>151923</v>
      </c>
      <c r="V96">
        <v>100</v>
      </c>
      <c r="W96">
        <v>147539</v>
      </c>
      <c r="X96">
        <v>347960</v>
      </c>
      <c r="Y96">
        <v>358488</v>
      </c>
    </row>
    <row r="97" spans="1:25">
      <c r="A97" t="s">
        <v>262</v>
      </c>
      <c r="B97" t="s">
        <v>516</v>
      </c>
      <c r="C97">
        <v>646864</v>
      </c>
      <c r="D97">
        <v>3.7309292204272602</v>
      </c>
      <c r="E97">
        <v>66806</v>
      </c>
      <c r="F97">
        <v>44313</v>
      </c>
      <c r="G97">
        <v>2.2879105963541</v>
      </c>
      <c r="H97">
        <v>2.4565761917132498</v>
      </c>
      <c r="I97">
        <v>34.884148754606798</v>
      </c>
      <c r="J97">
        <v>27.473008236661801</v>
      </c>
      <c r="K97">
        <v>18.746908159984201</v>
      </c>
      <c r="L97">
        <v>18.895934848747199</v>
      </c>
      <c r="M97">
        <v>2</v>
      </c>
      <c r="N97" t="s">
        <v>511</v>
      </c>
      <c r="O97">
        <v>225653</v>
      </c>
      <c r="P97">
        <v>177713</v>
      </c>
      <c r="Q97">
        <v>121267</v>
      </c>
      <c r="R97">
        <v>90173</v>
      </c>
      <c r="S97">
        <v>22642</v>
      </c>
      <c r="T97">
        <v>9416</v>
      </c>
      <c r="U97">
        <v>646864</v>
      </c>
      <c r="V97">
        <v>100</v>
      </c>
      <c r="W97">
        <v>623598</v>
      </c>
      <c r="X97">
        <v>1479967</v>
      </c>
      <c r="Y97">
        <v>1531916</v>
      </c>
    </row>
    <row r="98" spans="1:25">
      <c r="A98" t="s">
        <v>274</v>
      </c>
      <c r="B98" t="s">
        <v>517</v>
      </c>
      <c r="C98">
        <v>202523</v>
      </c>
      <c r="D98">
        <v>3.1980106702268101</v>
      </c>
      <c r="E98">
        <v>12067</v>
      </c>
      <c r="F98">
        <v>8488</v>
      </c>
      <c r="G98">
        <v>2.3145272388815101</v>
      </c>
      <c r="H98">
        <v>2.5044357365972498</v>
      </c>
      <c r="I98">
        <v>34.345234862213204</v>
      </c>
      <c r="J98">
        <v>25.9506327676363</v>
      </c>
      <c r="K98">
        <v>19.896999353159899</v>
      </c>
      <c r="L98">
        <v>19.807133016990701</v>
      </c>
      <c r="M98">
        <v>1</v>
      </c>
      <c r="N98" t="s">
        <v>518</v>
      </c>
      <c r="O98">
        <v>69557</v>
      </c>
      <c r="P98">
        <v>52556</v>
      </c>
      <c r="Q98">
        <v>40296</v>
      </c>
      <c r="R98">
        <v>30692</v>
      </c>
      <c r="S98">
        <v>7076</v>
      </c>
      <c r="T98">
        <v>2346</v>
      </c>
      <c r="U98">
        <v>202523</v>
      </c>
      <c r="V98">
        <v>100</v>
      </c>
      <c r="W98">
        <v>196247</v>
      </c>
      <c r="X98">
        <v>468745</v>
      </c>
      <c r="Y98">
        <v>491488</v>
      </c>
    </row>
    <row r="99" spans="1:25">
      <c r="A99" t="s">
        <v>274</v>
      </c>
      <c r="B99" t="s">
        <v>519</v>
      </c>
      <c r="C99">
        <v>241964</v>
      </c>
      <c r="D99">
        <v>13.3782852965846</v>
      </c>
      <c r="E99">
        <v>25119</v>
      </c>
      <c r="F99">
        <v>19454</v>
      </c>
      <c r="G99">
        <v>2.3364302127589198</v>
      </c>
      <c r="H99">
        <v>2.5479235098143</v>
      </c>
      <c r="I99">
        <v>34.646889619943501</v>
      </c>
      <c r="J99">
        <v>25.373609297250798</v>
      </c>
      <c r="K99">
        <v>19.2483179315931</v>
      </c>
      <c r="L99">
        <v>20.731183151212601</v>
      </c>
      <c r="M99">
        <v>1</v>
      </c>
      <c r="N99" t="s">
        <v>518</v>
      </c>
      <c r="O99">
        <v>83833</v>
      </c>
      <c r="P99">
        <v>61395</v>
      </c>
      <c r="Q99">
        <v>46574</v>
      </c>
      <c r="R99">
        <v>37285</v>
      </c>
      <c r="S99">
        <v>9239</v>
      </c>
      <c r="T99">
        <v>3638</v>
      </c>
      <c r="U99">
        <v>241964</v>
      </c>
      <c r="V99">
        <v>100</v>
      </c>
      <c r="W99">
        <v>213413</v>
      </c>
      <c r="X99">
        <v>565332</v>
      </c>
      <c r="Y99">
        <v>543760</v>
      </c>
    </row>
    <row r="100" spans="1:25">
      <c r="A100" t="s">
        <v>274</v>
      </c>
      <c r="B100" t="s">
        <v>520</v>
      </c>
      <c r="C100">
        <v>71368</v>
      </c>
      <c r="D100">
        <v>6.1928994435020703</v>
      </c>
      <c r="E100">
        <v>7603</v>
      </c>
      <c r="F100">
        <v>5683</v>
      </c>
      <c r="G100">
        <v>2.1100493218249099</v>
      </c>
      <c r="H100">
        <v>2.3014760586852399</v>
      </c>
      <c r="I100">
        <v>42.226207824234997</v>
      </c>
      <c r="J100">
        <v>25.170944961327201</v>
      </c>
      <c r="K100">
        <v>17.035646228001301</v>
      </c>
      <c r="L100">
        <v>15.5672009864365</v>
      </c>
      <c r="M100">
        <v>1</v>
      </c>
      <c r="N100" t="s">
        <v>518</v>
      </c>
      <c r="O100">
        <v>30136</v>
      </c>
      <c r="P100">
        <v>17964</v>
      </c>
      <c r="Q100">
        <v>12158</v>
      </c>
      <c r="R100">
        <v>8469</v>
      </c>
      <c r="S100">
        <v>1968</v>
      </c>
      <c r="T100">
        <v>673</v>
      </c>
      <c r="U100">
        <v>71368</v>
      </c>
      <c r="V100">
        <v>100</v>
      </c>
      <c r="W100">
        <v>67206</v>
      </c>
      <c r="X100">
        <v>150590</v>
      </c>
      <c r="Y100">
        <v>154673</v>
      </c>
    </row>
    <row r="101" spans="1:25">
      <c r="A101" t="s">
        <v>274</v>
      </c>
      <c r="B101" t="s">
        <v>521</v>
      </c>
      <c r="C101">
        <v>1972311</v>
      </c>
      <c r="D101">
        <v>13.1390386877941</v>
      </c>
      <c r="E101">
        <v>268233</v>
      </c>
      <c r="F101">
        <v>212404</v>
      </c>
      <c r="G101">
        <v>2.11982745114741</v>
      </c>
      <c r="H101">
        <v>2.27921948667528</v>
      </c>
      <c r="I101">
        <v>42.496898308633902</v>
      </c>
      <c r="J101">
        <v>24.5763472393553</v>
      </c>
      <c r="K101">
        <v>16.948848330714601</v>
      </c>
      <c r="L101">
        <v>15.9779061212963</v>
      </c>
      <c r="M101">
        <v>1</v>
      </c>
      <c r="N101" t="s">
        <v>518</v>
      </c>
      <c r="O101">
        <v>838171</v>
      </c>
      <c r="P101">
        <v>484722</v>
      </c>
      <c r="Q101">
        <v>334284</v>
      </c>
      <c r="R101">
        <v>237910</v>
      </c>
      <c r="S101">
        <v>55880</v>
      </c>
      <c r="T101">
        <v>21344</v>
      </c>
      <c r="U101">
        <v>1972311</v>
      </c>
      <c r="V101">
        <v>100</v>
      </c>
      <c r="W101">
        <v>1743263</v>
      </c>
      <c r="X101">
        <v>4180959</v>
      </c>
      <c r="Y101">
        <v>3973279</v>
      </c>
    </row>
    <row r="102" spans="1:25">
      <c r="A102" t="s">
        <v>274</v>
      </c>
      <c r="B102" t="s">
        <v>522</v>
      </c>
      <c r="C102">
        <v>142726</v>
      </c>
      <c r="D102">
        <v>6.3976025763358804</v>
      </c>
      <c r="E102">
        <v>15479</v>
      </c>
      <c r="F102">
        <v>11300</v>
      </c>
      <c r="G102">
        <v>2.1480038675504098</v>
      </c>
      <c r="H102">
        <v>2.3193508468511501</v>
      </c>
      <c r="I102">
        <v>39.2724521110379</v>
      </c>
      <c r="J102">
        <v>26.998584700755298</v>
      </c>
      <c r="K102">
        <v>18.131244482434901</v>
      </c>
      <c r="L102">
        <v>15.5977187057719</v>
      </c>
      <c r="M102">
        <v>1</v>
      </c>
      <c r="N102" t="s">
        <v>518</v>
      </c>
      <c r="O102">
        <v>56052</v>
      </c>
      <c r="P102">
        <v>38534</v>
      </c>
      <c r="Q102">
        <v>25878</v>
      </c>
      <c r="R102">
        <v>17340</v>
      </c>
      <c r="S102">
        <v>3639</v>
      </c>
      <c r="T102">
        <v>1283</v>
      </c>
      <c r="U102">
        <v>142726</v>
      </c>
      <c r="V102">
        <v>100</v>
      </c>
      <c r="W102">
        <v>134144</v>
      </c>
      <c r="X102">
        <v>306576</v>
      </c>
      <c r="Y102">
        <v>311127</v>
      </c>
    </row>
    <row r="103" spans="1:25">
      <c r="A103" t="s">
        <v>274</v>
      </c>
      <c r="B103" t="s">
        <v>523</v>
      </c>
      <c r="C103">
        <v>2630892</v>
      </c>
      <c r="D103">
        <v>11.7496569004529</v>
      </c>
      <c r="E103">
        <v>328501</v>
      </c>
      <c r="F103">
        <v>257329</v>
      </c>
      <c r="G103">
        <v>2.1559995621257002</v>
      </c>
      <c r="H103">
        <v>2.3252728124563302</v>
      </c>
      <c r="I103">
        <v>40.965155544203299</v>
      </c>
      <c r="J103">
        <v>24.902998678775099</v>
      </c>
      <c r="K103">
        <v>17.453776133721899</v>
      </c>
      <c r="L103">
        <v>16.6780696432997</v>
      </c>
      <c r="M103">
        <v>2</v>
      </c>
      <c r="N103" t="s">
        <v>518</v>
      </c>
      <c r="O103">
        <v>1077749</v>
      </c>
      <c r="P103">
        <v>655171</v>
      </c>
      <c r="Q103">
        <v>459190</v>
      </c>
      <c r="R103">
        <v>331696</v>
      </c>
      <c r="S103">
        <v>77802</v>
      </c>
      <c r="T103">
        <v>29284</v>
      </c>
      <c r="U103">
        <v>2630892</v>
      </c>
      <c r="V103">
        <v>100</v>
      </c>
      <c r="W103">
        <v>2354273</v>
      </c>
      <c r="X103">
        <v>5672202</v>
      </c>
      <c r="Y103">
        <v>5474327</v>
      </c>
    </row>
    <row r="104" spans="1:25">
      <c r="A104" t="s">
        <v>284</v>
      </c>
      <c r="B104" t="s">
        <v>524</v>
      </c>
      <c r="C104">
        <v>162786</v>
      </c>
      <c r="D104">
        <v>5.2915494324245698</v>
      </c>
      <c r="E104">
        <v>10339</v>
      </c>
      <c r="F104">
        <v>6598</v>
      </c>
      <c r="G104">
        <v>2.2876598724706101</v>
      </c>
      <c r="H104">
        <v>2.5001196597781399</v>
      </c>
      <c r="I104">
        <v>35.029425134839599</v>
      </c>
      <c r="J104">
        <v>26.8487462066762</v>
      </c>
      <c r="K104">
        <v>18.680353347339501</v>
      </c>
      <c r="L104">
        <v>19.4414753111447</v>
      </c>
      <c r="M104">
        <v>1</v>
      </c>
      <c r="N104" t="s">
        <v>525</v>
      </c>
      <c r="O104">
        <v>57023</v>
      </c>
      <c r="P104">
        <v>43706</v>
      </c>
      <c r="Q104">
        <v>30409</v>
      </c>
      <c r="R104">
        <v>24045</v>
      </c>
      <c r="S104">
        <v>5769</v>
      </c>
      <c r="T104">
        <v>1834</v>
      </c>
      <c r="U104">
        <v>162786</v>
      </c>
      <c r="V104">
        <v>100</v>
      </c>
      <c r="W104">
        <v>154605</v>
      </c>
      <c r="X104">
        <v>372399</v>
      </c>
      <c r="Y104">
        <v>386531</v>
      </c>
    </row>
    <row r="105" spans="1:25">
      <c r="A105" t="s">
        <v>284</v>
      </c>
      <c r="B105" t="s">
        <v>526</v>
      </c>
      <c r="C105">
        <v>130357</v>
      </c>
      <c r="D105">
        <v>6.0520021477733099</v>
      </c>
      <c r="E105">
        <v>11903</v>
      </c>
      <c r="F105">
        <v>8208</v>
      </c>
      <c r="G105">
        <v>2.2010478915593299</v>
      </c>
      <c r="H105">
        <v>2.4167493776338702</v>
      </c>
      <c r="I105">
        <v>39.016700292274301</v>
      </c>
      <c r="J105">
        <v>25.093397362627201</v>
      </c>
      <c r="K105">
        <v>18.056567733224899</v>
      </c>
      <c r="L105">
        <v>17.8333346118735</v>
      </c>
      <c r="M105">
        <v>1</v>
      </c>
      <c r="N105" t="s">
        <v>525</v>
      </c>
      <c r="O105">
        <v>50861</v>
      </c>
      <c r="P105">
        <v>32711</v>
      </c>
      <c r="Q105">
        <v>23538</v>
      </c>
      <c r="R105">
        <v>17975</v>
      </c>
      <c r="S105">
        <v>3996</v>
      </c>
      <c r="T105">
        <v>1276</v>
      </c>
      <c r="U105">
        <v>130357</v>
      </c>
      <c r="V105">
        <v>100</v>
      </c>
      <c r="W105">
        <v>122918</v>
      </c>
      <c r="X105">
        <v>286922</v>
      </c>
      <c r="Y105">
        <v>297062</v>
      </c>
    </row>
    <row r="106" spans="1:25">
      <c r="A106" t="s">
        <v>284</v>
      </c>
      <c r="B106" t="s">
        <v>527</v>
      </c>
      <c r="C106">
        <v>136014</v>
      </c>
      <c r="D106">
        <v>8.4580605548334606</v>
      </c>
      <c r="E106">
        <v>9302</v>
      </c>
      <c r="F106">
        <v>5885</v>
      </c>
      <c r="G106">
        <v>2.2979546223182901</v>
      </c>
      <c r="H106">
        <v>2.50222076917556</v>
      </c>
      <c r="I106">
        <v>35.332392253738597</v>
      </c>
      <c r="J106">
        <v>26.439190083373799</v>
      </c>
      <c r="K106">
        <v>18.673812989839298</v>
      </c>
      <c r="L106">
        <v>19.554604673048399</v>
      </c>
      <c r="M106">
        <v>1</v>
      </c>
      <c r="N106" t="s">
        <v>525</v>
      </c>
      <c r="O106">
        <v>48057</v>
      </c>
      <c r="P106">
        <v>35961</v>
      </c>
      <c r="Q106">
        <v>25399</v>
      </c>
      <c r="R106">
        <v>19653</v>
      </c>
      <c r="S106">
        <v>4994</v>
      </c>
      <c r="T106">
        <v>1950</v>
      </c>
      <c r="U106">
        <v>136014</v>
      </c>
      <c r="V106">
        <v>100</v>
      </c>
      <c r="W106">
        <v>125407</v>
      </c>
      <c r="X106">
        <v>312554</v>
      </c>
      <c r="Y106">
        <v>313796</v>
      </c>
    </row>
    <row r="107" spans="1:25">
      <c r="A107" t="s">
        <v>284</v>
      </c>
      <c r="B107" t="s">
        <v>528</v>
      </c>
      <c r="C107">
        <v>129156</v>
      </c>
      <c r="D107">
        <v>6.6356228172293399</v>
      </c>
      <c r="E107">
        <v>11223</v>
      </c>
      <c r="F107">
        <v>7376</v>
      </c>
      <c r="G107">
        <v>2.3148982625661998</v>
      </c>
      <c r="H107">
        <v>2.5259950957322999</v>
      </c>
      <c r="I107">
        <v>35.271299823469299</v>
      </c>
      <c r="J107">
        <v>25.750255504970699</v>
      </c>
      <c r="K107">
        <v>18.939112391216799</v>
      </c>
      <c r="L107">
        <v>20.0393322803431</v>
      </c>
      <c r="M107">
        <v>1</v>
      </c>
      <c r="N107" t="s">
        <v>525</v>
      </c>
      <c r="O107">
        <v>45555</v>
      </c>
      <c r="P107">
        <v>33258</v>
      </c>
      <c r="Q107">
        <v>24461</v>
      </c>
      <c r="R107">
        <v>18779</v>
      </c>
      <c r="S107">
        <v>5135</v>
      </c>
      <c r="T107">
        <v>1968</v>
      </c>
      <c r="U107">
        <v>129156</v>
      </c>
      <c r="V107">
        <v>100</v>
      </c>
      <c r="W107">
        <v>121119</v>
      </c>
      <c r="X107">
        <v>298983</v>
      </c>
      <c r="Y107">
        <v>305946</v>
      </c>
    </row>
    <row r="108" spans="1:25">
      <c r="A108" t="s">
        <v>284</v>
      </c>
      <c r="B108" t="s">
        <v>529</v>
      </c>
      <c r="C108">
        <v>558313</v>
      </c>
      <c r="D108">
        <v>6.5383198899339598</v>
      </c>
      <c r="E108">
        <v>42767</v>
      </c>
      <c r="F108">
        <v>28067</v>
      </c>
      <c r="G108">
        <v>2.2762464782299499</v>
      </c>
      <c r="H108">
        <v>2.4870479668885901</v>
      </c>
      <c r="I108">
        <v>36.090150148751697</v>
      </c>
      <c r="J108">
        <v>26.085009663038502</v>
      </c>
      <c r="K108">
        <v>18.5929756247839</v>
      </c>
      <c r="L108">
        <v>19.231864563425901</v>
      </c>
      <c r="M108">
        <v>2</v>
      </c>
      <c r="N108" t="s">
        <v>525</v>
      </c>
      <c r="O108">
        <v>201496</v>
      </c>
      <c r="P108">
        <v>145636</v>
      </c>
      <c r="Q108">
        <v>103807</v>
      </c>
      <c r="R108">
        <v>80452</v>
      </c>
      <c r="S108">
        <v>19894</v>
      </c>
      <c r="T108">
        <v>7028</v>
      </c>
      <c r="U108">
        <v>558313</v>
      </c>
      <c r="V108">
        <v>100</v>
      </c>
      <c r="W108">
        <v>524049</v>
      </c>
      <c r="X108">
        <v>1270858</v>
      </c>
      <c r="Y108">
        <v>1303335</v>
      </c>
    </row>
    <row r="109" spans="1:25">
      <c r="A109" t="s">
        <v>296</v>
      </c>
      <c r="B109" t="s">
        <v>530</v>
      </c>
      <c r="C109">
        <v>94973</v>
      </c>
      <c r="D109">
        <v>3.02882372723229</v>
      </c>
      <c r="E109">
        <v>4728</v>
      </c>
      <c r="F109">
        <v>3219</v>
      </c>
      <c r="G109">
        <v>2.2160614069261801</v>
      </c>
      <c r="H109">
        <v>2.4485740011499102</v>
      </c>
      <c r="I109">
        <v>37.762311393764499</v>
      </c>
      <c r="J109">
        <v>26.184283954386999</v>
      </c>
      <c r="K109">
        <v>17.818748486411899</v>
      </c>
      <c r="L109">
        <v>18.234656165436501</v>
      </c>
      <c r="M109">
        <v>1</v>
      </c>
      <c r="N109" t="s">
        <v>531</v>
      </c>
      <c r="O109">
        <v>35864</v>
      </c>
      <c r="P109">
        <v>24868</v>
      </c>
      <c r="Q109">
        <v>16923</v>
      </c>
      <c r="R109">
        <v>13467</v>
      </c>
      <c r="S109">
        <v>3114</v>
      </c>
      <c r="T109">
        <v>737</v>
      </c>
      <c r="U109">
        <v>94973</v>
      </c>
      <c r="V109">
        <v>100</v>
      </c>
      <c r="W109">
        <v>92181</v>
      </c>
      <c r="X109">
        <v>210466</v>
      </c>
      <c r="Y109">
        <v>225712</v>
      </c>
    </row>
    <row r="110" spans="1:25">
      <c r="A110" t="s">
        <v>296</v>
      </c>
      <c r="B110" t="s">
        <v>532</v>
      </c>
      <c r="C110">
        <v>35915</v>
      </c>
      <c r="D110">
        <v>-0.11402825675826</v>
      </c>
      <c r="E110">
        <v>1671</v>
      </c>
      <c r="F110">
        <v>1079</v>
      </c>
      <c r="G110">
        <v>2.2247250452457199</v>
      </c>
      <c r="H110">
        <v>2.41456224274113</v>
      </c>
      <c r="I110">
        <v>38.0648754002506</v>
      </c>
      <c r="J110">
        <v>25.785883335653601</v>
      </c>
      <c r="K110">
        <v>17.7224001113741</v>
      </c>
      <c r="L110">
        <v>18.4268411527217</v>
      </c>
      <c r="M110">
        <v>1</v>
      </c>
      <c r="N110" t="s">
        <v>531</v>
      </c>
      <c r="O110">
        <v>13671</v>
      </c>
      <c r="P110">
        <v>9261</v>
      </c>
      <c r="Q110">
        <v>6365</v>
      </c>
      <c r="R110">
        <v>5032</v>
      </c>
      <c r="S110">
        <v>1205</v>
      </c>
      <c r="T110">
        <v>381</v>
      </c>
      <c r="U110">
        <v>35915</v>
      </c>
      <c r="V110">
        <v>100</v>
      </c>
      <c r="W110">
        <v>35956</v>
      </c>
      <c r="X110">
        <v>79901</v>
      </c>
      <c r="Y110">
        <v>86818</v>
      </c>
    </row>
    <row r="111" spans="1:25">
      <c r="A111" t="s">
        <v>296</v>
      </c>
      <c r="B111" t="s">
        <v>533</v>
      </c>
      <c r="C111">
        <v>130888</v>
      </c>
      <c r="D111">
        <v>2.1469208737523102</v>
      </c>
      <c r="E111">
        <v>6399</v>
      </c>
      <c r="F111">
        <v>4298</v>
      </c>
      <c r="G111">
        <v>2.2184386651182701</v>
      </c>
      <c r="H111">
        <v>2.4390301005954602</v>
      </c>
      <c r="I111">
        <v>37.845333414827898</v>
      </c>
      <c r="J111">
        <v>26.074964855448901</v>
      </c>
      <c r="K111">
        <v>17.792310983436199</v>
      </c>
      <c r="L111">
        <v>18.287390746286899</v>
      </c>
      <c r="M111">
        <v>2</v>
      </c>
      <c r="N111" t="s">
        <v>531</v>
      </c>
      <c r="O111">
        <v>49535</v>
      </c>
      <c r="P111">
        <v>34129</v>
      </c>
      <c r="Q111">
        <v>23288</v>
      </c>
      <c r="R111">
        <v>18499</v>
      </c>
      <c r="S111">
        <v>4319</v>
      </c>
      <c r="T111">
        <v>1118</v>
      </c>
      <c r="U111">
        <v>130888</v>
      </c>
      <c r="V111">
        <v>100</v>
      </c>
      <c r="W111">
        <v>128137</v>
      </c>
      <c r="X111">
        <v>290367</v>
      </c>
      <c r="Y111">
        <v>312530</v>
      </c>
    </row>
    <row r="112" spans="1:25">
      <c r="A112" t="s">
        <v>306</v>
      </c>
      <c r="B112" t="s">
        <v>534</v>
      </c>
      <c r="C112">
        <v>168604</v>
      </c>
      <c r="D112">
        <v>1.75932017212971</v>
      </c>
      <c r="E112">
        <v>7411</v>
      </c>
      <c r="F112">
        <v>5007</v>
      </c>
      <c r="G112">
        <v>2.3729389575573498</v>
      </c>
      <c r="H112">
        <v>2.5832010574027202</v>
      </c>
      <c r="I112">
        <v>33.151052169580801</v>
      </c>
      <c r="J112">
        <v>25.378994567151398</v>
      </c>
      <c r="K112">
        <v>19.306778012384001</v>
      </c>
      <c r="L112">
        <v>22.1631752508837</v>
      </c>
      <c r="M112">
        <v>1</v>
      </c>
      <c r="N112" t="s">
        <v>535</v>
      </c>
      <c r="O112">
        <v>55894</v>
      </c>
      <c r="P112">
        <v>42790</v>
      </c>
      <c r="Q112">
        <v>32552</v>
      </c>
      <c r="R112">
        <v>28382</v>
      </c>
      <c r="S112">
        <v>7131</v>
      </c>
      <c r="T112">
        <v>1855</v>
      </c>
      <c r="U112">
        <v>168604</v>
      </c>
      <c r="V112">
        <v>100</v>
      </c>
      <c r="W112">
        <v>165689</v>
      </c>
      <c r="X112">
        <v>400087</v>
      </c>
      <c r="Y112">
        <v>428008</v>
      </c>
    </row>
    <row r="113" spans="1:25">
      <c r="A113" t="s">
        <v>306</v>
      </c>
      <c r="B113" t="s">
        <v>536</v>
      </c>
      <c r="C113">
        <v>112487</v>
      </c>
      <c r="D113">
        <v>0.38015009682226603</v>
      </c>
      <c r="E113">
        <v>4541</v>
      </c>
      <c r="F113">
        <v>3074</v>
      </c>
      <c r="G113">
        <v>2.3431329842559601</v>
      </c>
      <c r="H113">
        <v>2.53746620144386</v>
      </c>
      <c r="I113">
        <v>34.396863637575898</v>
      </c>
      <c r="J113">
        <v>25.477610746130701</v>
      </c>
      <c r="K113">
        <v>18.611039497897501</v>
      </c>
      <c r="L113">
        <v>21.514486118395901</v>
      </c>
      <c r="M113">
        <v>1</v>
      </c>
      <c r="N113" t="s">
        <v>535</v>
      </c>
      <c r="O113">
        <v>38692</v>
      </c>
      <c r="P113">
        <v>28659</v>
      </c>
      <c r="Q113">
        <v>20935</v>
      </c>
      <c r="R113">
        <v>17966</v>
      </c>
      <c r="S113">
        <v>4951</v>
      </c>
      <c r="T113">
        <v>1284</v>
      </c>
      <c r="U113">
        <v>112487</v>
      </c>
      <c r="V113">
        <v>100</v>
      </c>
      <c r="W113">
        <v>112061</v>
      </c>
      <c r="X113">
        <v>263572</v>
      </c>
      <c r="Y113">
        <v>284351</v>
      </c>
    </row>
    <row r="114" spans="1:25">
      <c r="A114" t="s">
        <v>306</v>
      </c>
      <c r="B114" t="s">
        <v>537</v>
      </c>
      <c r="C114">
        <v>358621</v>
      </c>
      <c r="D114">
        <v>10.044586006806</v>
      </c>
      <c r="E114">
        <v>25973</v>
      </c>
      <c r="F114">
        <v>20318</v>
      </c>
      <c r="G114">
        <v>2.5153239771234799</v>
      </c>
      <c r="H114">
        <v>2.7698803573017599</v>
      </c>
      <c r="I114">
        <v>29.803051131975</v>
      </c>
      <c r="J114">
        <v>24.143315645207601</v>
      </c>
      <c r="K114">
        <v>19.955050038899</v>
      </c>
      <c r="L114">
        <v>26.0985831839184</v>
      </c>
      <c r="M114">
        <v>1</v>
      </c>
      <c r="N114" t="s">
        <v>535</v>
      </c>
      <c r="O114">
        <v>106880</v>
      </c>
      <c r="P114">
        <v>86583</v>
      </c>
      <c r="Q114">
        <v>71563</v>
      </c>
      <c r="R114">
        <v>68060</v>
      </c>
      <c r="S114">
        <v>20020</v>
      </c>
      <c r="T114">
        <v>5515</v>
      </c>
      <c r="U114">
        <v>358621</v>
      </c>
      <c r="V114">
        <v>100</v>
      </c>
      <c r="W114">
        <v>325887</v>
      </c>
      <c r="X114">
        <v>902048</v>
      </c>
      <c r="Y114">
        <v>902668</v>
      </c>
    </row>
    <row r="115" spans="1:25">
      <c r="A115" t="s">
        <v>306</v>
      </c>
      <c r="B115" t="s">
        <v>538</v>
      </c>
      <c r="C115">
        <v>1140332</v>
      </c>
      <c r="D115">
        <v>8.2661851173539098</v>
      </c>
      <c r="E115">
        <v>65741</v>
      </c>
      <c r="F115">
        <v>50766</v>
      </c>
      <c r="G115">
        <v>2.6123532444937099</v>
      </c>
      <c r="H115">
        <v>2.8938208450468901</v>
      </c>
      <c r="I115">
        <v>27.1862054208774</v>
      </c>
      <c r="J115">
        <v>24.3701834202671</v>
      </c>
      <c r="K115">
        <v>20.5640988764676</v>
      </c>
      <c r="L115">
        <v>27.8795122823879</v>
      </c>
      <c r="M115">
        <v>1</v>
      </c>
      <c r="N115" t="s">
        <v>535</v>
      </c>
      <c r="O115">
        <v>310013</v>
      </c>
      <c r="P115">
        <v>277901</v>
      </c>
      <c r="Q115">
        <v>234499</v>
      </c>
      <c r="R115">
        <v>218544</v>
      </c>
      <c r="S115">
        <v>72444</v>
      </c>
      <c r="T115">
        <v>26931</v>
      </c>
      <c r="U115">
        <v>1140332</v>
      </c>
      <c r="V115">
        <v>100</v>
      </c>
      <c r="W115">
        <v>1053267</v>
      </c>
      <c r="X115">
        <v>2978950</v>
      </c>
      <c r="Y115">
        <v>3047966</v>
      </c>
    </row>
    <row r="116" spans="1:25">
      <c r="A116" t="s">
        <v>306</v>
      </c>
      <c r="B116" t="s">
        <v>539</v>
      </c>
      <c r="C116">
        <v>432852</v>
      </c>
      <c r="D116">
        <v>7.2685008500156103</v>
      </c>
      <c r="E116">
        <v>27583</v>
      </c>
      <c r="F116">
        <v>20264</v>
      </c>
      <c r="G116">
        <v>2.4534921867058501</v>
      </c>
      <c r="H116">
        <v>2.7026308354934798</v>
      </c>
      <c r="I116">
        <v>31.580540230840999</v>
      </c>
      <c r="J116">
        <v>24.6231968432628</v>
      </c>
      <c r="K116">
        <v>19.6843262824245</v>
      </c>
      <c r="L116">
        <v>24.111936643471701</v>
      </c>
      <c r="M116">
        <v>1</v>
      </c>
      <c r="N116" t="s">
        <v>535</v>
      </c>
      <c r="O116">
        <v>136697</v>
      </c>
      <c r="P116">
        <v>106582</v>
      </c>
      <c r="Q116">
        <v>85204</v>
      </c>
      <c r="R116">
        <v>75275</v>
      </c>
      <c r="S116">
        <v>21981</v>
      </c>
      <c r="T116">
        <v>7113</v>
      </c>
      <c r="U116">
        <v>432852</v>
      </c>
      <c r="V116">
        <v>100</v>
      </c>
      <c r="W116">
        <v>403522</v>
      </c>
      <c r="X116">
        <v>1061999</v>
      </c>
      <c r="Y116">
        <v>1090571</v>
      </c>
    </row>
    <row r="117" spans="1:25">
      <c r="A117" t="s">
        <v>306</v>
      </c>
      <c r="B117" t="s">
        <v>540</v>
      </c>
      <c r="C117">
        <v>2212896</v>
      </c>
      <c r="D117">
        <v>7.3999260347132099</v>
      </c>
      <c r="E117">
        <v>131249</v>
      </c>
      <c r="F117">
        <v>99429</v>
      </c>
      <c r="G117">
        <v>2.5336283313811401</v>
      </c>
      <c r="H117">
        <v>2.79241477247909</v>
      </c>
      <c r="I117">
        <v>29.2908478301737</v>
      </c>
      <c r="J117">
        <v>24.516064017468501</v>
      </c>
      <c r="K117">
        <v>20.098233265368101</v>
      </c>
      <c r="L117">
        <v>26.094854886989701</v>
      </c>
      <c r="M117">
        <v>2</v>
      </c>
      <c r="N117" t="s">
        <v>535</v>
      </c>
      <c r="O117">
        <v>648176</v>
      </c>
      <c r="P117">
        <v>542515</v>
      </c>
      <c r="Q117">
        <v>444753</v>
      </c>
      <c r="R117">
        <v>408227</v>
      </c>
      <c r="S117">
        <v>126527</v>
      </c>
      <c r="T117">
        <v>42698</v>
      </c>
      <c r="U117">
        <v>2212896</v>
      </c>
      <c r="V117">
        <v>100</v>
      </c>
      <c r="W117">
        <v>2060426</v>
      </c>
      <c r="X117">
        <v>5606656</v>
      </c>
      <c r="Y117">
        <v>5753564</v>
      </c>
    </row>
    <row r="118" spans="1:25">
      <c r="A118" t="s">
        <v>317</v>
      </c>
      <c r="B118" t="s">
        <v>541</v>
      </c>
      <c r="C118">
        <v>502464</v>
      </c>
      <c r="D118">
        <v>7.9240160490751199</v>
      </c>
      <c r="E118">
        <v>21800</v>
      </c>
      <c r="F118">
        <v>15750</v>
      </c>
      <c r="G118">
        <v>2.43364300726022</v>
      </c>
      <c r="H118">
        <v>2.6715051592449699</v>
      </c>
      <c r="I118">
        <v>29.396533881034301</v>
      </c>
      <c r="J118">
        <v>27.212098777225801</v>
      </c>
      <c r="K118">
        <v>20.568438733919201</v>
      </c>
      <c r="L118">
        <v>22.8229286078207</v>
      </c>
      <c r="M118">
        <v>1</v>
      </c>
      <c r="N118" t="s">
        <v>542</v>
      </c>
      <c r="O118">
        <v>147707</v>
      </c>
      <c r="P118">
        <v>136731</v>
      </c>
      <c r="Q118">
        <v>103349</v>
      </c>
      <c r="R118">
        <v>88971</v>
      </c>
      <c r="S118">
        <v>20369</v>
      </c>
      <c r="T118">
        <v>5337</v>
      </c>
      <c r="U118">
        <v>502464</v>
      </c>
      <c r="V118">
        <v>100</v>
      </c>
      <c r="W118">
        <v>465572</v>
      </c>
      <c r="X118">
        <v>1222818</v>
      </c>
      <c r="Y118">
        <v>1243778</v>
      </c>
    </row>
    <row r="119" spans="1:25">
      <c r="A119" t="s">
        <v>317</v>
      </c>
      <c r="B119" t="s">
        <v>543</v>
      </c>
      <c r="C119">
        <v>148516</v>
      </c>
      <c r="D119">
        <v>7.3728654260472197</v>
      </c>
      <c r="E119">
        <v>5313</v>
      </c>
      <c r="F119">
        <v>3826</v>
      </c>
      <c r="G119">
        <v>2.5541086482264501</v>
      </c>
      <c r="H119">
        <v>2.8193944389016599</v>
      </c>
      <c r="I119">
        <v>25.815400360903901</v>
      </c>
      <c r="J119">
        <v>26.891378706671301</v>
      </c>
      <c r="K119">
        <v>20.8549920547281</v>
      </c>
      <c r="L119">
        <v>26.438228877696702</v>
      </c>
      <c r="M119">
        <v>1</v>
      </c>
      <c r="N119" t="s">
        <v>542</v>
      </c>
      <c r="O119">
        <v>38340</v>
      </c>
      <c r="P119">
        <v>39938</v>
      </c>
      <c r="Q119">
        <v>30973</v>
      </c>
      <c r="R119">
        <v>30193</v>
      </c>
      <c r="S119">
        <v>7471</v>
      </c>
      <c r="T119">
        <v>1601</v>
      </c>
      <c r="U119">
        <v>148516</v>
      </c>
      <c r="V119">
        <v>100</v>
      </c>
      <c r="W119">
        <v>138318</v>
      </c>
      <c r="X119">
        <v>379326</v>
      </c>
      <c r="Y119">
        <v>389973</v>
      </c>
    </row>
    <row r="120" spans="1:25">
      <c r="A120" t="s">
        <v>317</v>
      </c>
      <c r="B120" t="s">
        <v>544</v>
      </c>
      <c r="C120">
        <v>162002</v>
      </c>
      <c r="D120">
        <v>4.7485419441606602</v>
      </c>
      <c r="E120">
        <v>6478</v>
      </c>
      <c r="F120">
        <v>4669</v>
      </c>
      <c r="G120">
        <v>2.3460389377908899</v>
      </c>
      <c r="H120">
        <v>2.5869337505980901</v>
      </c>
      <c r="I120">
        <v>32.039727904593803</v>
      </c>
      <c r="J120">
        <v>27.648424093529702</v>
      </c>
      <c r="K120">
        <v>19.888643350082098</v>
      </c>
      <c r="L120">
        <v>20.4232046517944</v>
      </c>
      <c r="M120">
        <v>1</v>
      </c>
      <c r="N120" t="s">
        <v>542</v>
      </c>
      <c r="O120">
        <v>51905</v>
      </c>
      <c r="P120">
        <v>44791</v>
      </c>
      <c r="Q120">
        <v>32220</v>
      </c>
      <c r="R120">
        <v>25714</v>
      </c>
      <c r="S120">
        <v>5798</v>
      </c>
      <c r="T120">
        <v>1574</v>
      </c>
      <c r="U120">
        <v>162002</v>
      </c>
      <c r="V120">
        <v>100</v>
      </c>
      <c r="W120">
        <v>154658</v>
      </c>
      <c r="X120">
        <v>380063</v>
      </c>
      <c r="Y120">
        <v>400090</v>
      </c>
    </row>
    <row r="121" spans="1:25">
      <c r="A121" t="s">
        <v>317</v>
      </c>
      <c r="B121" t="s">
        <v>545</v>
      </c>
      <c r="C121">
        <v>248993</v>
      </c>
      <c r="D121">
        <v>5.6774582371316002</v>
      </c>
      <c r="E121">
        <v>16885</v>
      </c>
      <c r="F121">
        <v>13703</v>
      </c>
      <c r="G121">
        <v>2.3977782507941998</v>
      </c>
      <c r="H121">
        <v>2.6502614423468698</v>
      </c>
      <c r="I121">
        <v>32.229018486463502</v>
      </c>
      <c r="J121">
        <v>26.660990469611601</v>
      </c>
      <c r="K121">
        <v>18.421803022574899</v>
      </c>
      <c r="L121">
        <v>22.688188021350001</v>
      </c>
      <c r="M121">
        <v>1</v>
      </c>
      <c r="N121" t="s">
        <v>542</v>
      </c>
      <c r="O121">
        <v>80248</v>
      </c>
      <c r="P121">
        <v>66384</v>
      </c>
      <c r="Q121">
        <v>45869</v>
      </c>
      <c r="R121">
        <v>40918</v>
      </c>
      <c r="S121">
        <v>12077</v>
      </c>
      <c r="T121">
        <v>3497</v>
      </c>
      <c r="U121">
        <v>248993</v>
      </c>
      <c r="V121">
        <v>100</v>
      </c>
      <c r="W121">
        <v>235616</v>
      </c>
      <c r="X121">
        <v>597030</v>
      </c>
      <c r="Y121">
        <v>624444</v>
      </c>
    </row>
    <row r="122" spans="1:25">
      <c r="A122" t="s">
        <v>317</v>
      </c>
      <c r="B122" t="s">
        <v>546</v>
      </c>
      <c r="C122">
        <v>336897</v>
      </c>
      <c r="D122">
        <v>6.92630937494049</v>
      </c>
      <c r="E122">
        <v>15055</v>
      </c>
      <c r="F122">
        <v>11034</v>
      </c>
      <c r="G122">
        <v>2.2957639872127098</v>
      </c>
      <c r="H122">
        <v>2.5413521902791101</v>
      </c>
      <c r="I122">
        <v>34.484130164412299</v>
      </c>
      <c r="J122">
        <v>26.683229592427399</v>
      </c>
      <c r="K122">
        <v>19.087436219378599</v>
      </c>
      <c r="L122">
        <v>19.745204023781699</v>
      </c>
      <c r="M122">
        <v>1</v>
      </c>
      <c r="N122" t="s">
        <v>542</v>
      </c>
      <c r="O122">
        <v>116176</v>
      </c>
      <c r="P122">
        <v>89895</v>
      </c>
      <c r="Q122">
        <v>64305</v>
      </c>
      <c r="R122">
        <v>51984</v>
      </c>
      <c r="S122">
        <v>11612</v>
      </c>
      <c r="T122">
        <v>2925</v>
      </c>
      <c r="U122">
        <v>336897</v>
      </c>
      <c r="V122">
        <v>100</v>
      </c>
      <c r="W122">
        <v>315074</v>
      </c>
      <c r="X122">
        <v>773436</v>
      </c>
      <c r="Y122">
        <v>800714</v>
      </c>
    </row>
    <row r="123" spans="1:25">
      <c r="A123" t="s">
        <v>317</v>
      </c>
      <c r="B123" t="s">
        <v>547</v>
      </c>
      <c r="C123">
        <v>237027</v>
      </c>
      <c r="D123">
        <v>5.7070864737100298</v>
      </c>
      <c r="E123">
        <v>7858</v>
      </c>
      <c r="F123">
        <v>5656</v>
      </c>
      <c r="G123">
        <v>2.3542803140570498</v>
      </c>
      <c r="H123">
        <v>2.6037729117424102</v>
      </c>
      <c r="I123">
        <v>31.716639876469799</v>
      </c>
      <c r="J123">
        <v>27.856742058921601</v>
      </c>
      <c r="K123">
        <v>19.778337488978</v>
      </c>
      <c r="L123">
        <v>20.648280575630601</v>
      </c>
      <c r="M123">
        <v>1</v>
      </c>
      <c r="N123" t="s">
        <v>542</v>
      </c>
      <c r="O123">
        <v>75177</v>
      </c>
      <c r="P123">
        <v>66028</v>
      </c>
      <c r="Q123">
        <v>46880</v>
      </c>
      <c r="R123">
        <v>37813</v>
      </c>
      <c r="S123">
        <v>8784</v>
      </c>
      <c r="T123">
        <v>2345</v>
      </c>
      <c r="U123">
        <v>237027</v>
      </c>
      <c r="V123">
        <v>100</v>
      </c>
      <c r="W123">
        <v>224230</v>
      </c>
      <c r="X123">
        <v>558028</v>
      </c>
      <c r="Y123">
        <v>583844</v>
      </c>
    </row>
    <row r="124" spans="1:25">
      <c r="A124" t="s">
        <v>317</v>
      </c>
      <c r="B124" t="s">
        <v>548</v>
      </c>
      <c r="C124">
        <v>1635899</v>
      </c>
      <c r="D124">
        <v>6.6796959571376799</v>
      </c>
      <c r="E124">
        <v>73389</v>
      </c>
      <c r="F124">
        <v>54638</v>
      </c>
      <c r="G124">
        <v>2.3905516171841898</v>
      </c>
      <c r="H124">
        <v>2.6364051939786202</v>
      </c>
      <c r="I124">
        <v>31.148194356742099</v>
      </c>
      <c r="J124">
        <v>27.1267969477333</v>
      </c>
      <c r="K124">
        <v>19.780927795664599</v>
      </c>
      <c r="L124">
        <v>21.944080899860001</v>
      </c>
      <c r="M124">
        <v>2</v>
      </c>
      <c r="N124" t="s">
        <v>542</v>
      </c>
      <c r="O124">
        <v>509553</v>
      </c>
      <c r="P124">
        <v>443767</v>
      </c>
      <c r="Q124">
        <v>323596</v>
      </c>
      <c r="R124">
        <v>275593</v>
      </c>
      <c r="S124">
        <v>66111</v>
      </c>
      <c r="T124">
        <v>17279</v>
      </c>
      <c r="U124">
        <v>1635899</v>
      </c>
      <c r="V124">
        <v>100</v>
      </c>
      <c r="W124">
        <v>1533468</v>
      </c>
      <c r="X124">
        <v>3910701</v>
      </c>
      <c r="Y124">
        <v>4042843</v>
      </c>
    </row>
    <row r="125" spans="1:25">
      <c r="A125" t="s">
        <v>328</v>
      </c>
      <c r="B125" t="s">
        <v>549</v>
      </c>
      <c r="C125">
        <v>83954</v>
      </c>
      <c r="D125">
        <v>5.8621776684950504</v>
      </c>
      <c r="E125">
        <v>5668</v>
      </c>
      <c r="F125">
        <v>4563</v>
      </c>
      <c r="G125">
        <v>2.27164876003526</v>
      </c>
      <c r="H125">
        <v>2.51908454700208</v>
      </c>
      <c r="I125">
        <v>36.157895990661601</v>
      </c>
      <c r="J125">
        <v>25.904662076851601</v>
      </c>
      <c r="K125">
        <v>18.0563165543035</v>
      </c>
      <c r="L125">
        <v>19.881125378183299</v>
      </c>
      <c r="M125">
        <v>1</v>
      </c>
      <c r="N125" t="s">
        <v>550</v>
      </c>
      <c r="O125">
        <v>30356</v>
      </c>
      <c r="P125">
        <v>21748</v>
      </c>
      <c r="Q125">
        <v>15159</v>
      </c>
      <c r="R125">
        <v>12985</v>
      </c>
      <c r="S125">
        <v>3028</v>
      </c>
      <c r="T125">
        <v>678</v>
      </c>
      <c r="U125">
        <v>83954</v>
      </c>
      <c r="V125">
        <v>100</v>
      </c>
      <c r="W125">
        <v>79305</v>
      </c>
      <c r="X125">
        <v>190714</v>
      </c>
      <c r="Y125">
        <v>199776</v>
      </c>
    </row>
    <row r="126" spans="1:25">
      <c r="A126" t="s">
        <v>328</v>
      </c>
      <c r="B126" t="s">
        <v>551</v>
      </c>
      <c r="C126">
        <v>153206</v>
      </c>
      <c r="D126">
        <v>1.54364150930891</v>
      </c>
      <c r="E126">
        <v>6361</v>
      </c>
      <c r="F126">
        <v>4604</v>
      </c>
      <c r="G126">
        <v>2.2718366121431299</v>
      </c>
      <c r="H126">
        <v>2.4963645883733099</v>
      </c>
      <c r="I126">
        <v>36.164379985118103</v>
      </c>
      <c r="J126">
        <v>25.794681670430698</v>
      </c>
      <c r="K126">
        <v>18.0658720937822</v>
      </c>
      <c r="L126">
        <v>19.975066250668998</v>
      </c>
      <c r="M126">
        <v>1</v>
      </c>
      <c r="N126" t="s">
        <v>550</v>
      </c>
      <c r="O126">
        <v>55406</v>
      </c>
      <c r="P126">
        <v>39519</v>
      </c>
      <c r="Q126">
        <v>27678</v>
      </c>
      <c r="R126">
        <v>23806</v>
      </c>
      <c r="S126">
        <v>5716</v>
      </c>
      <c r="T126">
        <v>1081</v>
      </c>
      <c r="U126">
        <v>153206</v>
      </c>
      <c r="V126">
        <v>100</v>
      </c>
      <c r="W126">
        <v>150877</v>
      </c>
      <c r="X126">
        <v>348059</v>
      </c>
      <c r="Y126">
        <v>376644</v>
      </c>
    </row>
    <row r="127" spans="1:25">
      <c r="A127" t="s">
        <v>328</v>
      </c>
      <c r="B127" t="s">
        <v>552</v>
      </c>
      <c r="C127">
        <v>237160</v>
      </c>
      <c r="D127">
        <v>3.0315141931167502</v>
      </c>
      <c r="E127">
        <v>12029</v>
      </c>
      <c r="F127">
        <v>9167</v>
      </c>
      <c r="G127">
        <v>2.2717701130038801</v>
      </c>
      <c r="H127">
        <v>2.5041923347611901</v>
      </c>
      <c r="I127">
        <v>36.162084668578203</v>
      </c>
      <c r="J127">
        <v>25.833614437510501</v>
      </c>
      <c r="K127">
        <v>18.062489458593401</v>
      </c>
      <c r="L127">
        <v>19.941811435317899</v>
      </c>
      <c r="M127">
        <v>2</v>
      </c>
      <c r="N127" t="s">
        <v>550</v>
      </c>
      <c r="O127">
        <v>85762</v>
      </c>
      <c r="P127">
        <v>61267</v>
      </c>
      <c r="Q127">
        <v>42837</v>
      </c>
      <c r="R127">
        <v>36791</v>
      </c>
      <c r="S127">
        <v>8744</v>
      </c>
      <c r="T127">
        <v>1759</v>
      </c>
      <c r="U127">
        <v>237160</v>
      </c>
      <c r="V127">
        <v>100</v>
      </c>
      <c r="W127">
        <v>230182</v>
      </c>
      <c r="X127">
        <v>538773</v>
      </c>
      <c r="Y127">
        <v>576420</v>
      </c>
    </row>
    <row r="128" spans="1:25">
      <c r="A128" t="s">
        <v>339</v>
      </c>
      <c r="B128" t="s">
        <v>553</v>
      </c>
      <c r="C128">
        <v>149519</v>
      </c>
      <c r="D128">
        <v>4.7367204410291599</v>
      </c>
      <c r="E128">
        <v>8587</v>
      </c>
      <c r="F128">
        <v>6488</v>
      </c>
      <c r="G128">
        <v>2.2878095760404999</v>
      </c>
      <c r="H128">
        <v>2.5133128322954401</v>
      </c>
      <c r="I128">
        <v>35.535283141272998</v>
      </c>
      <c r="J128">
        <v>26.1638989024806</v>
      </c>
      <c r="K128">
        <v>18.419063797911999</v>
      </c>
      <c r="L128">
        <v>19.881754158334399</v>
      </c>
      <c r="M128">
        <v>1</v>
      </c>
      <c r="N128" t="s">
        <v>554</v>
      </c>
      <c r="O128">
        <v>53132</v>
      </c>
      <c r="P128">
        <v>39120</v>
      </c>
      <c r="Q128">
        <v>27540</v>
      </c>
      <c r="R128">
        <v>22607</v>
      </c>
      <c r="S128">
        <v>5664</v>
      </c>
      <c r="T128">
        <v>1456</v>
      </c>
      <c r="U128">
        <v>149519</v>
      </c>
      <c r="V128">
        <v>100</v>
      </c>
      <c r="W128">
        <v>142757</v>
      </c>
      <c r="X128">
        <v>342071</v>
      </c>
      <c r="Y128">
        <v>358793</v>
      </c>
    </row>
    <row r="129" spans="1:25">
      <c r="A129" t="s">
        <v>339</v>
      </c>
      <c r="B129" t="s">
        <v>555</v>
      </c>
      <c r="C129">
        <v>303056</v>
      </c>
      <c r="D129">
        <v>4.5467717230815898</v>
      </c>
      <c r="E129">
        <v>18118</v>
      </c>
      <c r="F129">
        <v>13604</v>
      </c>
      <c r="G129">
        <v>2.2188638403463399</v>
      </c>
      <c r="H129">
        <v>2.4564158467758599</v>
      </c>
      <c r="I129">
        <v>37.612850430283501</v>
      </c>
      <c r="J129">
        <v>26.0819782482445</v>
      </c>
      <c r="K129">
        <v>18.2071960297767</v>
      </c>
      <c r="L129">
        <v>18.097975291695299</v>
      </c>
      <c r="M129">
        <v>1</v>
      </c>
      <c r="N129" t="s">
        <v>554</v>
      </c>
      <c r="O129">
        <v>113988</v>
      </c>
      <c r="P129">
        <v>79043</v>
      </c>
      <c r="Q129">
        <v>55178</v>
      </c>
      <c r="R129">
        <v>42624</v>
      </c>
      <c r="S129">
        <v>9788</v>
      </c>
      <c r="T129">
        <v>2435</v>
      </c>
      <c r="U129">
        <v>303056</v>
      </c>
      <c r="V129">
        <v>100</v>
      </c>
      <c r="W129">
        <v>289876</v>
      </c>
      <c r="X129">
        <v>672440</v>
      </c>
      <c r="Y129">
        <v>712056</v>
      </c>
    </row>
    <row r="130" spans="1:25">
      <c r="A130" t="s">
        <v>339</v>
      </c>
      <c r="B130" t="s">
        <v>556</v>
      </c>
      <c r="C130">
        <v>69659</v>
      </c>
      <c r="D130">
        <v>8.3849385405321293</v>
      </c>
      <c r="E130">
        <v>4654</v>
      </c>
      <c r="F130">
        <v>3565</v>
      </c>
      <c r="G130">
        <v>2.3335534532508402</v>
      </c>
      <c r="H130">
        <v>2.6497899486541199</v>
      </c>
      <c r="I130">
        <v>35.009115835713999</v>
      </c>
      <c r="J130">
        <v>25.9779784378185</v>
      </c>
      <c r="K130">
        <v>17.598587404355499</v>
      </c>
      <c r="L130">
        <v>21.414318322111999</v>
      </c>
      <c r="M130">
        <v>1</v>
      </c>
      <c r="N130" t="s">
        <v>554</v>
      </c>
      <c r="O130">
        <v>24387</v>
      </c>
      <c r="P130">
        <v>18096</v>
      </c>
      <c r="Q130">
        <v>12259</v>
      </c>
      <c r="R130">
        <v>10630</v>
      </c>
      <c r="S130">
        <v>3387</v>
      </c>
      <c r="T130">
        <v>900</v>
      </c>
      <c r="U130">
        <v>69659</v>
      </c>
      <c r="V130">
        <v>100</v>
      </c>
      <c r="W130">
        <v>64270</v>
      </c>
      <c r="X130">
        <v>162553</v>
      </c>
      <c r="Y130">
        <v>170302</v>
      </c>
    </row>
    <row r="131" spans="1:25">
      <c r="A131" t="s">
        <v>339</v>
      </c>
      <c r="B131" t="s">
        <v>557</v>
      </c>
      <c r="C131">
        <v>221734</v>
      </c>
      <c r="D131">
        <v>4.0237946677800904</v>
      </c>
      <c r="E131">
        <v>15756</v>
      </c>
      <c r="F131">
        <v>11899</v>
      </c>
      <c r="G131">
        <v>2.3479529526369398</v>
      </c>
      <c r="H131">
        <v>2.5773068677078399</v>
      </c>
      <c r="I131">
        <v>35.124518567292299</v>
      </c>
      <c r="J131">
        <v>25.271721973175101</v>
      </c>
      <c r="K131">
        <v>17.946277972706</v>
      </c>
      <c r="L131">
        <v>21.657481486826601</v>
      </c>
      <c r="M131">
        <v>1</v>
      </c>
      <c r="N131" t="s">
        <v>554</v>
      </c>
      <c r="O131">
        <v>77883</v>
      </c>
      <c r="P131">
        <v>56036</v>
      </c>
      <c r="Q131">
        <v>39793</v>
      </c>
      <c r="R131">
        <v>33470</v>
      </c>
      <c r="S131">
        <v>11165</v>
      </c>
      <c r="T131">
        <v>3387</v>
      </c>
      <c r="U131">
        <v>221734</v>
      </c>
      <c r="V131">
        <v>100</v>
      </c>
      <c r="W131">
        <v>213157</v>
      </c>
      <c r="X131">
        <v>520621</v>
      </c>
      <c r="Y131">
        <v>549371</v>
      </c>
    </row>
    <row r="132" spans="1:25">
      <c r="A132" t="s">
        <v>339</v>
      </c>
      <c r="B132" t="s">
        <v>558</v>
      </c>
      <c r="C132">
        <v>64477</v>
      </c>
      <c r="D132">
        <v>2.4794570624791401</v>
      </c>
      <c r="E132">
        <v>3597</v>
      </c>
      <c r="F132">
        <v>2498</v>
      </c>
      <c r="G132">
        <v>2.3418273182685301</v>
      </c>
      <c r="H132">
        <v>2.58693198976429</v>
      </c>
      <c r="I132">
        <v>35.031096359942303</v>
      </c>
      <c r="J132">
        <v>25.598275354002201</v>
      </c>
      <c r="K132">
        <v>17.533383997394399</v>
      </c>
      <c r="L132">
        <v>21.8372442886611</v>
      </c>
      <c r="M132">
        <v>1</v>
      </c>
      <c r="N132" t="s">
        <v>554</v>
      </c>
      <c r="O132">
        <v>22587</v>
      </c>
      <c r="P132">
        <v>16505</v>
      </c>
      <c r="Q132">
        <v>11305</v>
      </c>
      <c r="R132">
        <v>10044</v>
      </c>
      <c r="S132">
        <v>3171</v>
      </c>
      <c r="T132">
        <v>865</v>
      </c>
      <c r="U132">
        <v>64477</v>
      </c>
      <c r="V132">
        <v>100</v>
      </c>
      <c r="W132">
        <v>62917</v>
      </c>
      <c r="X132">
        <v>150994</v>
      </c>
      <c r="Y132">
        <v>162762</v>
      </c>
    </row>
    <row r="133" spans="1:25">
      <c r="A133" t="s">
        <v>339</v>
      </c>
      <c r="B133" t="s">
        <v>559</v>
      </c>
      <c r="C133">
        <v>808445</v>
      </c>
      <c r="D133">
        <v>4.5884935774285696</v>
      </c>
      <c r="E133">
        <v>50712</v>
      </c>
      <c r="F133">
        <v>38054</v>
      </c>
      <c r="G133">
        <v>2.28670967103514</v>
      </c>
      <c r="H133">
        <v>2.5269626392505899</v>
      </c>
      <c r="I133">
        <v>36.115876775785601</v>
      </c>
      <c r="J133">
        <v>25.8273599317208</v>
      </c>
      <c r="K133">
        <v>18.0686379407381</v>
      </c>
      <c r="L133">
        <v>19.9881253517555</v>
      </c>
      <c r="M133">
        <v>2</v>
      </c>
      <c r="N133" t="s">
        <v>554</v>
      </c>
      <c r="O133">
        <v>291977</v>
      </c>
      <c r="P133">
        <v>208800</v>
      </c>
      <c r="Q133">
        <v>146075</v>
      </c>
      <c r="R133">
        <v>119375</v>
      </c>
      <c r="S133">
        <v>33175</v>
      </c>
      <c r="T133">
        <v>9043</v>
      </c>
      <c r="U133">
        <v>808445</v>
      </c>
      <c r="V133">
        <v>100</v>
      </c>
      <c r="W133">
        <v>772977</v>
      </c>
      <c r="X133">
        <v>1848679</v>
      </c>
      <c r="Y133">
        <v>1953284</v>
      </c>
    </row>
    <row r="134" spans="1:25">
      <c r="A134" t="s">
        <v>351</v>
      </c>
      <c r="B134" t="s">
        <v>560</v>
      </c>
      <c r="C134">
        <v>175495</v>
      </c>
      <c r="D134">
        <v>1.63136010377697</v>
      </c>
      <c r="E134">
        <v>7251</v>
      </c>
      <c r="F134">
        <v>5317</v>
      </c>
      <c r="G134">
        <v>2.36006154021482</v>
      </c>
      <c r="H134">
        <v>2.5801144326434202</v>
      </c>
      <c r="I134">
        <v>33.211202598364601</v>
      </c>
      <c r="J134">
        <v>26.5255420382347</v>
      </c>
      <c r="K134">
        <v>18.082566454884802</v>
      </c>
      <c r="L134">
        <v>22.180688908515901</v>
      </c>
      <c r="M134">
        <v>1</v>
      </c>
      <c r="N134" t="s">
        <v>561</v>
      </c>
      <c r="O134">
        <v>58284</v>
      </c>
      <c r="P134">
        <v>46551</v>
      </c>
      <c r="Q134">
        <v>31734</v>
      </c>
      <c r="R134">
        <v>29479</v>
      </c>
      <c r="S134">
        <v>7637</v>
      </c>
      <c r="T134">
        <v>1810</v>
      </c>
      <c r="U134">
        <v>175495</v>
      </c>
      <c r="V134">
        <v>100</v>
      </c>
      <c r="W134">
        <v>172678</v>
      </c>
      <c r="X134">
        <v>414179</v>
      </c>
      <c r="Y134">
        <v>445529</v>
      </c>
    </row>
    <row r="135" spans="1:25">
      <c r="A135" t="s">
        <v>351</v>
      </c>
      <c r="B135" t="s">
        <v>562</v>
      </c>
      <c r="C135">
        <v>106063</v>
      </c>
      <c r="D135">
        <v>0.66245907084895395</v>
      </c>
      <c r="E135">
        <v>3901</v>
      </c>
      <c r="F135">
        <v>2946</v>
      </c>
      <c r="G135">
        <v>2.36427406352828</v>
      </c>
      <c r="H135">
        <v>2.5853936316613702</v>
      </c>
      <c r="I135">
        <v>33.166137107190998</v>
      </c>
      <c r="J135">
        <v>26.330577109830902</v>
      </c>
      <c r="K135">
        <v>18.348528704637801</v>
      </c>
      <c r="L135">
        <v>22.1547570783402</v>
      </c>
      <c r="M135">
        <v>1</v>
      </c>
      <c r="N135" t="s">
        <v>561</v>
      </c>
      <c r="O135">
        <v>35177</v>
      </c>
      <c r="P135">
        <v>27927</v>
      </c>
      <c r="Q135">
        <v>19461</v>
      </c>
      <c r="R135">
        <v>17587</v>
      </c>
      <c r="S135">
        <v>4840</v>
      </c>
      <c r="T135">
        <v>1071</v>
      </c>
      <c r="U135">
        <v>106063</v>
      </c>
      <c r="V135">
        <v>100</v>
      </c>
      <c r="W135">
        <v>105365</v>
      </c>
      <c r="X135">
        <v>250762</v>
      </c>
      <c r="Y135">
        <v>272410</v>
      </c>
    </row>
    <row r="136" spans="1:25">
      <c r="A136" t="s">
        <v>351</v>
      </c>
      <c r="B136" t="s">
        <v>563</v>
      </c>
      <c r="C136">
        <v>454512</v>
      </c>
      <c r="D136">
        <v>8.8013022298292007</v>
      </c>
      <c r="E136">
        <v>18681</v>
      </c>
      <c r="F136">
        <v>13495</v>
      </c>
      <c r="G136">
        <v>2.36245907698807</v>
      </c>
      <c r="H136">
        <v>2.5743503812134199</v>
      </c>
      <c r="I136">
        <v>33.496585348681698</v>
      </c>
      <c r="J136">
        <v>25.8492625057204</v>
      </c>
      <c r="K136">
        <v>19.262857746330099</v>
      </c>
      <c r="L136">
        <v>21.3912943992678</v>
      </c>
      <c r="M136">
        <v>1</v>
      </c>
      <c r="N136" t="s">
        <v>561</v>
      </c>
      <c r="O136">
        <v>152246</v>
      </c>
      <c r="P136">
        <v>117488</v>
      </c>
      <c r="Q136">
        <v>87552</v>
      </c>
      <c r="R136">
        <v>71148</v>
      </c>
      <c r="S136">
        <v>19806</v>
      </c>
      <c r="T136">
        <v>6272</v>
      </c>
      <c r="U136">
        <v>454512</v>
      </c>
      <c r="V136">
        <v>100</v>
      </c>
      <c r="W136">
        <v>417745</v>
      </c>
      <c r="X136">
        <v>1073766</v>
      </c>
      <c r="Y136">
        <v>1075422</v>
      </c>
    </row>
    <row r="137" spans="1:25">
      <c r="A137" t="s">
        <v>351</v>
      </c>
      <c r="B137" t="s">
        <v>564</v>
      </c>
      <c r="C137">
        <v>69166</v>
      </c>
      <c r="D137">
        <v>-1.58508821855435</v>
      </c>
      <c r="E137">
        <v>2069</v>
      </c>
      <c r="F137">
        <v>1484</v>
      </c>
      <c r="G137">
        <v>2.2537518433912598</v>
      </c>
      <c r="H137">
        <v>2.46208025042686</v>
      </c>
      <c r="I137">
        <v>36.059624671081203</v>
      </c>
      <c r="J137">
        <v>27.013272417083499</v>
      </c>
      <c r="K137">
        <v>17.663302778822001</v>
      </c>
      <c r="L137">
        <v>19.263800133013302</v>
      </c>
      <c r="M137">
        <v>1</v>
      </c>
      <c r="N137" t="s">
        <v>561</v>
      </c>
      <c r="O137">
        <v>24941</v>
      </c>
      <c r="P137">
        <v>18684</v>
      </c>
      <c r="Q137">
        <v>12217</v>
      </c>
      <c r="R137">
        <v>10369</v>
      </c>
      <c r="S137">
        <v>2427</v>
      </c>
      <c r="T137">
        <v>528</v>
      </c>
      <c r="U137">
        <v>69166</v>
      </c>
      <c r="V137">
        <v>100</v>
      </c>
      <c r="W137">
        <v>70280</v>
      </c>
      <c r="X137">
        <v>155883</v>
      </c>
      <c r="Y137">
        <v>173035</v>
      </c>
    </row>
    <row r="138" spans="1:25">
      <c r="A138" t="s">
        <v>351</v>
      </c>
      <c r="B138" t="s">
        <v>565</v>
      </c>
      <c r="C138">
        <v>276107</v>
      </c>
      <c r="D138">
        <v>-5.0317470660208703E-2</v>
      </c>
      <c r="E138">
        <v>14876</v>
      </c>
      <c r="F138">
        <v>10655</v>
      </c>
      <c r="G138">
        <v>2.1792493489842699</v>
      </c>
      <c r="H138">
        <v>2.34501495044272</v>
      </c>
      <c r="I138">
        <v>39.294911030868498</v>
      </c>
      <c r="J138">
        <v>25.695473131793101</v>
      </c>
      <c r="K138">
        <v>17.8322172201357</v>
      </c>
      <c r="L138">
        <v>17.177398617202801</v>
      </c>
      <c r="M138">
        <v>1</v>
      </c>
      <c r="N138" t="s">
        <v>561</v>
      </c>
      <c r="O138">
        <v>108496</v>
      </c>
      <c r="P138">
        <v>70947</v>
      </c>
      <c r="Q138">
        <v>49236</v>
      </c>
      <c r="R138">
        <v>36627</v>
      </c>
      <c r="S138">
        <v>8495</v>
      </c>
      <c r="T138">
        <v>2306</v>
      </c>
      <c r="U138">
        <v>276107</v>
      </c>
      <c r="V138">
        <v>100</v>
      </c>
      <c r="W138">
        <v>276246</v>
      </c>
      <c r="X138">
        <v>601706</v>
      </c>
      <c r="Y138">
        <v>647801</v>
      </c>
    </row>
    <row r="139" spans="1:25">
      <c r="A139" t="s">
        <v>351</v>
      </c>
      <c r="B139" t="s">
        <v>566</v>
      </c>
      <c r="C139">
        <v>503257</v>
      </c>
      <c r="D139">
        <v>6.4747151193050296</v>
      </c>
      <c r="E139">
        <v>17137</v>
      </c>
      <c r="F139">
        <v>11955</v>
      </c>
      <c r="G139">
        <v>2.3909652523462199</v>
      </c>
      <c r="H139">
        <v>2.6200137944458302</v>
      </c>
      <c r="I139">
        <v>32.205612639267798</v>
      </c>
      <c r="J139">
        <v>26.585819968723701</v>
      </c>
      <c r="K139">
        <v>19.077926387511699</v>
      </c>
      <c r="L139">
        <v>22.130641004496699</v>
      </c>
      <c r="M139">
        <v>1</v>
      </c>
      <c r="N139" t="s">
        <v>561</v>
      </c>
      <c r="O139">
        <v>162077</v>
      </c>
      <c r="P139">
        <v>133795</v>
      </c>
      <c r="Q139">
        <v>96011</v>
      </c>
      <c r="R139">
        <v>81356</v>
      </c>
      <c r="S139">
        <v>22775</v>
      </c>
      <c r="T139">
        <v>7243</v>
      </c>
      <c r="U139">
        <v>503257</v>
      </c>
      <c r="V139">
        <v>100</v>
      </c>
      <c r="W139">
        <v>472654</v>
      </c>
      <c r="X139">
        <v>1203270</v>
      </c>
      <c r="Y139">
        <v>1238360</v>
      </c>
    </row>
    <row r="140" spans="1:25">
      <c r="A140" t="s">
        <v>351</v>
      </c>
      <c r="B140" t="s">
        <v>567</v>
      </c>
      <c r="C140">
        <v>131641</v>
      </c>
      <c r="D140">
        <v>9.8344652660737193</v>
      </c>
      <c r="E140">
        <v>14223</v>
      </c>
      <c r="F140">
        <v>11576</v>
      </c>
      <c r="G140">
        <v>2.3849180726369399</v>
      </c>
      <c r="H140">
        <v>2.5574282043152499</v>
      </c>
      <c r="I140">
        <v>33.316368000850801</v>
      </c>
      <c r="J140">
        <v>25.347726012412501</v>
      </c>
      <c r="K140">
        <v>18.811768370036699</v>
      </c>
      <c r="L140">
        <v>22.524137616699999</v>
      </c>
      <c r="M140">
        <v>1</v>
      </c>
      <c r="N140" t="s">
        <v>561</v>
      </c>
      <c r="O140">
        <v>43858</v>
      </c>
      <c r="P140">
        <v>33368</v>
      </c>
      <c r="Q140">
        <v>24764</v>
      </c>
      <c r="R140">
        <v>21803</v>
      </c>
      <c r="S140">
        <v>5954</v>
      </c>
      <c r="T140">
        <v>1894</v>
      </c>
      <c r="U140">
        <v>131641</v>
      </c>
      <c r="V140">
        <v>100</v>
      </c>
      <c r="W140">
        <v>119854</v>
      </c>
      <c r="X140">
        <v>313953</v>
      </c>
      <c r="Y140">
        <v>306518</v>
      </c>
    </row>
    <row r="141" spans="1:25">
      <c r="A141" t="s">
        <v>351</v>
      </c>
      <c r="B141" t="s">
        <v>568</v>
      </c>
      <c r="C141">
        <v>166073</v>
      </c>
      <c r="D141">
        <v>5.70424731559216</v>
      </c>
      <c r="E141">
        <v>7571</v>
      </c>
      <c r="F141">
        <v>5135</v>
      </c>
      <c r="G141">
        <v>2.3133561746942601</v>
      </c>
      <c r="H141">
        <v>2.5384727994857101</v>
      </c>
      <c r="I141">
        <v>33.651466523757598</v>
      </c>
      <c r="J141">
        <v>27.2711397999675</v>
      </c>
      <c r="K141">
        <v>19.4396440119706</v>
      </c>
      <c r="L141">
        <v>19.637749664304302</v>
      </c>
      <c r="M141">
        <v>1</v>
      </c>
      <c r="N141" t="s">
        <v>561</v>
      </c>
      <c r="O141">
        <v>55886</v>
      </c>
      <c r="P141">
        <v>45290</v>
      </c>
      <c r="Q141">
        <v>32284</v>
      </c>
      <c r="R141">
        <v>24841</v>
      </c>
      <c r="S141">
        <v>5935</v>
      </c>
      <c r="T141">
        <v>1837</v>
      </c>
      <c r="U141">
        <v>166073</v>
      </c>
      <c r="V141">
        <v>100</v>
      </c>
      <c r="W141">
        <v>157111</v>
      </c>
      <c r="X141">
        <v>384186</v>
      </c>
      <c r="Y141">
        <v>398822</v>
      </c>
    </row>
    <row r="142" spans="1:25">
      <c r="A142" t="s">
        <v>351</v>
      </c>
      <c r="B142" t="s">
        <v>569</v>
      </c>
      <c r="C142">
        <v>183834</v>
      </c>
      <c r="D142">
        <v>7.1019086015240802</v>
      </c>
      <c r="E142">
        <v>10806</v>
      </c>
      <c r="F142">
        <v>8415</v>
      </c>
      <c r="G142">
        <v>2.25688936758162</v>
      </c>
      <c r="H142">
        <v>2.49803080795134</v>
      </c>
      <c r="I142">
        <v>36.276205707322902</v>
      </c>
      <c r="J142">
        <v>26.466268481347299</v>
      </c>
      <c r="K142">
        <v>18.108184557807601</v>
      </c>
      <c r="L142">
        <v>19.149341253522199</v>
      </c>
      <c r="M142">
        <v>1</v>
      </c>
      <c r="N142" t="s">
        <v>561</v>
      </c>
      <c r="O142">
        <v>66688</v>
      </c>
      <c r="P142">
        <v>48654</v>
      </c>
      <c r="Q142">
        <v>33289</v>
      </c>
      <c r="R142">
        <v>27353</v>
      </c>
      <c r="S142">
        <v>6111</v>
      </c>
      <c r="T142">
        <v>1739</v>
      </c>
      <c r="U142">
        <v>183834</v>
      </c>
      <c r="V142">
        <v>100</v>
      </c>
      <c r="W142">
        <v>171644</v>
      </c>
      <c r="X142">
        <v>414893</v>
      </c>
      <c r="Y142">
        <v>428772</v>
      </c>
    </row>
    <row r="143" spans="1:25">
      <c r="A143" t="s">
        <v>351</v>
      </c>
      <c r="B143" t="s">
        <v>570</v>
      </c>
      <c r="C143">
        <v>2066148</v>
      </c>
      <c r="D143">
        <v>5.22368106776561</v>
      </c>
      <c r="E143">
        <v>96515</v>
      </c>
      <c r="F143">
        <v>70978</v>
      </c>
      <c r="G143">
        <v>2.3292610209917202</v>
      </c>
      <c r="H143">
        <v>2.5395841365019001</v>
      </c>
      <c r="I143">
        <v>34.2498698060352</v>
      </c>
      <c r="J143">
        <v>26.266463002650301</v>
      </c>
      <c r="K143">
        <v>18.7086307466842</v>
      </c>
      <c r="L143">
        <v>20.775036444630299</v>
      </c>
      <c r="M143">
        <v>2</v>
      </c>
      <c r="N143" t="s">
        <v>561</v>
      </c>
      <c r="O143">
        <v>707653</v>
      </c>
      <c r="P143">
        <v>542704</v>
      </c>
      <c r="Q143">
        <v>386548</v>
      </c>
      <c r="R143">
        <v>320563</v>
      </c>
      <c r="S143">
        <v>83980</v>
      </c>
      <c r="T143">
        <v>24700</v>
      </c>
      <c r="U143">
        <v>2066148</v>
      </c>
      <c r="V143">
        <v>100</v>
      </c>
      <c r="W143">
        <v>1963577</v>
      </c>
      <c r="X143">
        <v>4812598</v>
      </c>
      <c r="Y143">
        <v>4986669</v>
      </c>
    </row>
    <row r="144" spans="1:25">
      <c r="A144" t="s">
        <v>362</v>
      </c>
      <c r="B144" t="s">
        <v>571</v>
      </c>
      <c r="C144">
        <v>198866</v>
      </c>
      <c r="D144">
        <v>14.4545930670903</v>
      </c>
      <c r="E144">
        <v>10003</v>
      </c>
      <c r="F144">
        <v>7739</v>
      </c>
      <c r="G144">
        <v>2.1130660847002498</v>
      </c>
      <c r="H144">
        <v>2.4110192171555802</v>
      </c>
      <c r="I144">
        <v>40.8415717116048</v>
      </c>
      <c r="J144">
        <v>26.091941307211901</v>
      </c>
      <c r="K144">
        <v>18.519505596733499</v>
      </c>
      <c r="L144">
        <v>14.546981384449801</v>
      </c>
      <c r="M144">
        <v>1</v>
      </c>
      <c r="N144" t="s">
        <v>572</v>
      </c>
      <c r="O144">
        <v>81220</v>
      </c>
      <c r="P144">
        <v>51888</v>
      </c>
      <c r="Q144">
        <v>36829</v>
      </c>
      <c r="R144">
        <v>22490</v>
      </c>
      <c r="S144">
        <v>4745</v>
      </c>
      <c r="T144">
        <v>1694</v>
      </c>
      <c r="U144">
        <v>198866</v>
      </c>
      <c r="V144">
        <v>100</v>
      </c>
      <c r="W144">
        <v>173751</v>
      </c>
      <c r="X144">
        <v>420217</v>
      </c>
      <c r="Y144">
        <v>418917</v>
      </c>
    </row>
    <row r="145" spans="1:25">
      <c r="A145" t="s">
        <v>362</v>
      </c>
      <c r="B145" t="s">
        <v>573</v>
      </c>
      <c r="C145">
        <v>93530</v>
      </c>
      <c r="D145">
        <v>4.7861256133904</v>
      </c>
      <c r="E145">
        <v>2942</v>
      </c>
      <c r="F145">
        <v>2094</v>
      </c>
      <c r="G145">
        <v>2.13518657115364</v>
      </c>
      <c r="H145">
        <v>2.4026193730533998</v>
      </c>
      <c r="I145">
        <v>41.856088955415402</v>
      </c>
      <c r="J145">
        <v>24.527958943654401</v>
      </c>
      <c r="K145">
        <v>16.987062974446701</v>
      </c>
      <c r="L145">
        <v>16.6288891264835</v>
      </c>
      <c r="M145">
        <v>1</v>
      </c>
      <c r="N145" t="s">
        <v>572</v>
      </c>
      <c r="O145">
        <v>39148</v>
      </c>
      <c r="P145">
        <v>22941</v>
      </c>
      <c r="Q145">
        <v>15888</v>
      </c>
      <c r="R145">
        <v>11722</v>
      </c>
      <c r="S145">
        <v>3120</v>
      </c>
      <c r="T145">
        <v>711</v>
      </c>
      <c r="U145">
        <v>93530</v>
      </c>
      <c r="V145">
        <v>100</v>
      </c>
      <c r="W145">
        <v>89258</v>
      </c>
      <c r="X145">
        <v>199704</v>
      </c>
      <c r="Y145">
        <v>214453</v>
      </c>
    </row>
    <row r="146" spans="1:25">
      <c r="A146" t="s">
        <v>362</v>
      </c>
      <c r="B146" t="s">
        <v>574</v>
      </c>
      <c r="C146">
        <v>68745</v>
      </c>
      <c r="D146">
        <v>5.2224756248756403</v>
      </c>
      <c r="E146">
        <v>2031</v>
      </c>
      <c r="F146">
        <v>1256</v>
      </c>
      <c r="G146">
        <v>2.1951705578587499</v>
      </c>
      <c r="H146">
        <v>2.4827575650896199</v>
      </c>
      <c r="I146">
        <v>37.1299730889519</v>
      </c>
      <c r="J146">
        <v>27.059422503454801</v>
      </c>
      <c r="K146">
        <v>19.262491817586699</v>
      </c>
      <c r="L146">
        <v>16.5481125900065</v>
      </c>
      <c r="M146">
        <v>1</v>
      </c>
      <c r="N146" t="s">
        <v>572</v>
      </c>
      <c r="O146">
        <v>25525</v>
      </c>
      <c r="P146">
        <v>18602</v>
      </c>
      <c r="Q146">
        <v>13242</v>
      </c>
      <c r="R146">
        <v>9045</v>
      </c>
      <c r="S146">
        <v>1873</v>
      </c>
      <c r="T146">
        <v>458</v>
      </c>
      <c r="U146">
        <v>68745</v>
      </c>
      <c r="V146">
        <v>100</v>
      </c>
      <c r="W146">
        <v>65333</v>
      </c>
      <c r="X146">
        <v>150907</v>
      </c>
      <c r="Y146">
        <v>162206</v>
      </c>
    </row>
    <row r="147" spans="1:25">
      <c r="A147" t="s">
        <v>362</v>
      </c>
      <c r="B147" t="s">
        <v>575</v>
      </c>
      <c r="C147">
        <v>226760</v>
      </c>
      <c r="D147">
        <v>11.6494337764648</v>
      </c>
      <c r="E147">
        <v>13011</v>
      </c>
      <c r="F147">
        <v>9234</v>
      </c>
      <c r="G147">
        <v>2.0926486152760599</v>
      </c>
      <c r="H147">
        <v>2.3486312161496801</v>
      </c>
      <c r="I147">
        <v>42.1410301640501</v>
      </c>
      <c r="J147">
        <v>25.264155935791099</v>
      </c>
      <c r="K147">
        <v>17.777385782324899</v>
      </c>
      <c r="L147">
        <v>14.817428117833799</v>
      </c>
      <c r="M147">
        <v>1</v>
      </c>
      <c r="N147" t="s">
        <v>572</v>
      </c>
      <c r="O147">
        <v>95559</v>
      </c>
      <c r="P147">
        <v>57289</v>
      </c>
      <c r="Q147">
        <v>40312</v>
      </c>
      <c r="R147">
        <v>26631</v>
      </c>
      <c r="S147">
        <v>5481</v>
      </c>
      <c r="T147">
        <v>1488</v>
      </c>
      <c r="U147">
        <v>226760</v>
      </c>
      <c r="V147">
        <v>100</v>
      </c>
      <c r="W147">
        <v>203100</v>
      </c>
      <c r="X147">
        <v>474529</v>
      </c>
      <c r="Y147">
        <v>477007</v>
      </c>
    </row>
    <row r="148" spans="1:25">
      <c r="A148" t="s">
        <v>362</v>
      </c>
      <c r="B148" t="s">
        <v>576</v>
      </c>
      <c r="C148">
        <v>152215</v>
      </c>
      <c r="D148">
        <v>4.7338906663914404</v>
      </c>
      <c r="E148">
        <v>3536</v>
      </c>
      <c r="F148">
        <v>2173</v>
      </c>
      <c r="G148">
        <v>2.2084814243011501</v>
      </c>
      <c r="H148">
        <v>2.4827536381463502</v>
      </c>
      <c r="I148">
        <v>35.541832276713897</v>
      </c>
      <c r="J148">
        <v>28.211411490326199</v>
      </c>
      <c r="K148">
        <v>20.165555300068998</v>
      </c>
      <c r="L148">
        <v>16.081200932891001</v>
      </c>
      <c r="M148">
        <v>1</v>
      </c>
      <c r="N148" t="s">
        <v>572</v>
      </c>
      <c r="O148">
        <v>54100</v>
      </c>
      <c r="P148">
        <v>42942</v>
      </c>
      <c r="Q148">
        <v>30695</v>
      </c>
      <c r="R148">
        <v>19685</v>
      </c>
      <c r="S148">
        <v>3784</v>
      </c>
      <c r="T148">
        <v>1009</v>
      </c>
      <c r="U148">
        <v>152215</v>
      </c>
      <c r="V148">
        <v>100</v>
      </c>
      <c r="W148">
        <v>145335</v>
      </c>
      <c r="X148">
        <v>336164</v>
      </c>
      <c r="Y148">
        <v>360831</v>
      </c>
    </row>
    <row r="149" spans="1:25">
      <c r="A149" t="s">
        <v>362</v>
      </c>
      <c r="B149" t="s">
        <v>577</v>
      </c>
      <c r="C149">
        <v>740116</v>
      </c>
      <c r="D149">
        <v>9.3589173390939706</v>
      </c>
      <c r="E149">
        <v>31523</v>
      </c>
      <c r="F149">
        <v>22496</v>
      </c>
      <c r="G149">
        <v>2.1368555739911002</v>
      </c>
      <c r="H149">
        <v>2.41351878092784</v>
      </c>
      <c r="I149">
        <v>39.933199660593701</v>
      </c>
      <c r="J149">
        <v>26.166438774462399</v>
      </c>
      <c r="K149">
        <v>18.506017975560599</v>
      </c>
      <c r="L149">
        <v>15.3943435893833</v>
      </c>
      <c r="M149">
        <v>2</v>
      </c>
      <c r="N149" t="s">
        <v>572</v>
      </c>
      <c r="O149">
        <v>295552</v>
      </c>
      <c r="P149">
        <v>193662</v>
      </c>
      <c r="Q149">
        <v>136966</v>
      </c>
      <c r="R149">
        <v>89573</v>
      </c>
      <c r="S149">
        <v>19003</v>
      </c>
      <c r="T149">
        <v>5360</v>
      </c>
      <c r="U149">
        <v>740116</v>
      </c>
      <c r="V149">
        <v>100</v>
      </c>
      <c r="W149">
        <v>676777</v>
      </c>
      <c r="X149">
        <v>1581521</v>
      </c>
      <c r="Y149">
        <v>1633414</v>
      </c>
    </row>
    <row r="150" spans="1:25">
      <c r="A150" t="s">
        <v>371</v>
      </c>
      <c r="B150" t="s">
        <v>371</v>
      </c>
      <c r="C150">
        <v>229882</v>
      </c>
      <c r="D150">
        <v>12.4579289292423</v>
      </c>
      <c r="E150">
        <v>28349</v>
      </c>
      <c r="F150">
        <v>17604</v>
      </c>
      <c r="G150">
        <v>2.29013580880626</v>
      </c>
      <c r="H150">
        <v>2.4428273716343099</v>
      </c>
      <c r="I150">
        <v>37.886828894824298</v>
      </c>
      <c r="J150">
        <v>25.9668003584448</v>
      </c>
      <c r="K150">
        <v>14.937663670926799</v>
      </c>
      <c r="L150">
        <v>21.208707075804099</v>
      </c>
      <c r="M150">
        <v>1</v>
      </c>
      <c r="N150" t="s">
        <v>578</v>
      </c>
      <c r="O150">
        <v>87095</v>
      </c>
      <c r="P150">
        <v>59693</v>
      </c>
      <c r="Q150">
        <v>34339</v>
      </c>
      <c r="R150">
        <v>32935</v>
      </c>
      <c r="S150">
        <v>11493</v>
      </c>
      <c r="T150">
        <v>4327</v>
      </c>
      <c r="U150">
        <v>229882</v>
      </c>
      <c r="V150">
        <v>100</v>
      </c>
      <c r="W150">
        <v>204416</v>
      </c>
      <c r="X150">
        <v>526461</v>
      </c>
      <c r="Y150">
        <v>499353</v>
      </c>
    </row>
    <row r="151" spans="1:25">
      <c r="A151" t="s">
        <v>371</v>
      </c>
      <c r="B151" t="s">
        <v>579</v>
      </c>
      <c r="C151">
        <v>229882</v>
      </c>
      <c r="D151">
        <v>12.4579289292423</v>
      </c>
      <c r="E151">
        <v>28349</v>
      </c>
      <c r="F151">
        <v>17604</v>
      </c>
      <c r="G151">
        <v>2.29013580880626</v>
      </c>
      <c r="H151">
        <v>2.4428273716343099</v>
      </c>
      <c r="I151">
        <v>37.886828894824298</v>
      </c>
      <c r="J151">
        <v>25.9668003584448</v>
      </c>
      <c r="K151">
        <v>14.937663670926799</v>
      </c>
      <c r="L151">
        <v>21.208707075804099</v>
      </c>
      <c r="M151">
        <v>2</v>
      </c>
      <c r="N151" t="s">
        <v>578</v>
      </c>
      <c r="O151">
        <v>87095</v>
      </c>
      <c r="P151">
        <v>59693</v>
      </c>
      <c r="Q151">
        <v>34339</v>
      </c>
      <c r="R151">
        <v>32935</v>
      </c>
      <c r="S151">
        <v>11493</v>
      </c>
      <c r="T151">
        <v>4327</v>
      </c>
      <c r="U151">
        <v>229882</v>
      </c>
      <c r="V151">
        <v>100</v>
      </c>
      <c r="W151">
        <v>204416</v>
      </c>
      <c r="X151">
        <v>526461</v>
      </c>
      <c r="Y151">
        <v>499353</v>
      </c>
    </row>
    <row r="152" spans="1:25">
      <c r="A152" t="s">
        <v>383</v>
      </c>
      <c r="B152" t="s">
        <v>383</v>
      </c>
      <c r="C152">
        <v>240025</v>
      </c>
      <c r="D152">
        <v>7.8415074672465499</v>
      </c>
      <c r="E152">
        <v>23477</v>
      </c>
      <c r="F152">
        <v>14815</v>
      </c>
      <c r="G152">
        <v>2.23011769607333</v>
      </c>
      <c r="H152">
        <v>2.3316679546393999</v>
      </c>
      <c r="I152">
        <v>37.695240079158403</v>
      </c>
      <c r="J152">
        <v>27.458806374336</v>
      </c>
      <c r="K152">
        <v>15.8629309446933</v>
      </c>
      <c r="L152">
        <v>18.983022601812301</v>
      </c>
      <c r="M152">
        <v>1</v>
      </c>
      <c r="N152" t="s">
        <v>580</v>
      </c>
      <c r="O152">
        <v>90478</v>
      </c>
      <c r="P152">
        <v>65908</v>
      </c>
      <c r="Q152">
        <v>38075</v>
      </c>
      <c r="R152">
        <v>33233</v>
      </c>
      <c r="S152">
        <v>9335</v>
      </c>
      <c r="T152">
        <v>2996</v>
      </c>
      <c r="U152">
        <v>240025</v>
      </c>
      <c r="V152">
        <v>100</v>
      </c>
      <c r="W152">
        <v>222572</v>
      </c>
      <c r="X152">
        <v>535284</v>
      </c>
      <c r="Y152">
        <v>518964</v>
      </c>
    </row>
    <row r="153" spans="1:25">
      <c r="A153" t="s">
        <v>383</v>
      </c>
      <c r="B153" t="s">
        <v>581</v>
      </c>
      <c r="C153">
        <v>240025</v>
      </c>
      <c r="D153">
        <v>7.8415074672465499</v>
      </c>
      <c r="E153">
        <v>23477</v>
      </c>
      <c r="F153">
        <v>14815</v>
      </c>
      <c r="G153">
        <v>2.23011769607333</v>
      </c>
      <c r="H153">
        <v>2.3316679546393999</v>
      </c>
      <c r="I153">
        <v>37.695240079158403</v>
      </c>
      <c r="J153">
        <v>27.458806374336</v>
      </c>
      <c r="K153">
        <v>15.8629309446933</v>
      </c>
      <c r="L153">
        <v>18.983022601812301</v>
      </c>
      <c r="M153">
        <v>2</v>
      </c>
      <c r="N153" t="s">
        <v>580</v>
      </c>
      <c r="O153">
        <v>90478</v>
      </c>
      <c r="P153">
        <v>65908</v>
      </c>
      <c r="Q153">
        <v>38075</v>
      </c>
      <c r="R153">
        <v>33233</v>
      </c>
      <c r="S153">
        <v>9335</v>
      </c>
      <c r="T153">
        <v>2996</v>
      </c>
      <c r="U153">
        <v>240025</v>
      </c>
      <c r="V153">
        <v>100</v>
      </c>
      <c r="W153">
        <v>222572</v>
      </c>
      <c r="X153">
        <v>535284</v>
      </c>
      <c r="Y153">
        <v>518964</v>
      </c>
    </row>
    <row r="154" spans="1:25">
      <c r="A154" t="s">
        <v>15</v>
      </c>
      <c r="B154" t="s">
        <v>15</v>
      </c>
      <c r="C154">
        <v>26206246</v>
      </c>
      <c r="D154">
        <v>6.4785273840162496</v>
      </c>
      <c r="E154">
        <v>2557339</v>
      </c>
      <c r="F154">
        <v>1842141</v>
      </c>
      <c r="G154">
        <v>2.2391148659750799</v>
      </c>
      <c r="H154">
        <v>2.4025925242422699</v>
      </c>
      <c r="I154">
        <v>36.770745416951399</v>
      </c>
      <c r="J154">
        <v>27.1723313594782</v>
      </c>
      <c r="K154">
        <v>17.857613028588698</v>
      </c>
      <c r="L154">
        <v>18.199310194981798</v>
      </c>
      <c r="M154">
        <v>2</v>
      </c>
      <c r="N154" t="s">
        <v>582</v>
      </c>
      <c r="O154">
        <v>9636232</v>
      </c>
      <c r="P154">
        <v>7120848</v>
      </c>
      <c r="Q154">
        <v>4679810</v>
      </c>
      <c r="R154">
        <v>3545384</v>
      </c>
      <c r="S154">
        <v>905804</v>
      </c>
      <c r="T154">
        <v>318168</v>
      </c>
      <c r="U154">
        <v>26206246</v>
      </c>
      <c r="V154">
        <v>100</v>
      </c>
      <c r="W154">
        <v>24611766</v>
      </c>
      <c r="X154">
        <v>58678795</v>
      </c>
      <c r="Y154">
        <v>59132045</v>
      </c>
    </row>
  </sheetData>
  <autoFilter ref="A25:Y154" xr:uid="{00000000-0009-0000-0000-00000D000000}"/>
  <mergeCells count="4">
    <mergeCell ref="B4:B5"/>
    <mergeCell ref="C4:F4"/>
    <mergeCell ref="G4:H4"/>
    <mergeCell ref="I4:L4"/>
  </mergeCells>
  <conditionalFormatting sqref="B6:L23">
    <cfRule type="expression" dxfId="2" priority="1">
      <formula>$B6=$B$1</formula>
    </cfRule>
    <cfRule type="expression" dxfId="1" priority="2">
      <formula>$B6="ITALIA"</formula>
    </cfRule>
    <cfRule type="expression" dxfId="0" priority="3">
      <formula>$B6=""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1"/>
  </sheetPr>
  <dimension ref="A1:AW204"/>
  <sheetViews>
    <sheetView zoomScale="90" zoomScaleNormal="90" workbookViewId="0">
      <selection activeCell="K26" sqref="K26"/>
    </sheetView>
  </sheetViews>
  <sheetFormatPr defaultRowHeight="14.45"/>
  <cols>
    <col min="1" max="1" width="4.7109375" customWidth="1"/>
    <col min="2" max="2" width="35" customWidth="1"/>
    <col min="3" max="3" width="20.42578125" bestFit="1" customWidth="1"/>
    <col min="4" max="4" width="18.5703125" bestFit="1" customWidth="1"/>
    <col min="5" max="5" width="17.85546875" bestFit="1" customWidth="1"/>
    <col min="6" max="7" width="18.28515625" bestFit="1" customWidth="1"/>
    <col min="10" max="10" width="14.140625" bestFit="1" customWidth="1"/>
    <col min="15" max="15" width="14.140625" bestFit="1" customWidth="1"/>
    <col min="16" max="16" width="15" style="66" bestFit="1" customWidth="1"/>
    <col min="17" max="17" width="13.140625" style="66" bestFit="1" customWidth="1"/>
    <col min="18" max="18" width="12.28515625" style="66" bestFit="1" customWidth="1"/>
    <col min="19" max="19" width="12.7109375" bestFit="1" customWidth="1"/>
    <col min="20" max="20" width="7.140625" customWidth="1"/>
    <col min="22" max="22" width="14.140625" bestFit="1" customWidth="1"/>
    <col min="23" max="23" width="15" bestFit="1" customWidth="1"/>
    <col min="24" max="24" width="7.28515625" customWidth="1"/>
    <col min="25" max="25" width="8.28515625" customWidth="1"/>
  </cols>
  <sheetData>
    <row r="1" spans="2:49">
      <c r="B1" s="5" t="e">
        <f>"FIGURA 3. NUCLEI FAMILIARI PER TIPOLOGIA E PROVINCIA, "&amp;UPPER(#REF!) &amp;" E ITALIA. Censimento 2021 e 2011, valori percentuali"</f>
        <v>#REF!</v>
      </c>
      <c r="O1" s="35"/>
      <c r="P1" s="9"/>
      <c r="Q1" s="9"/>
      <c r="R1" s="9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</row>
    <row r="2" spans="2:49">
      <c r="J2" s="35"/>
      <c r="K2" s="35"/>
      <c r="L2" s="67"/>
      <c r="M2" s="67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</row>
    <row r="3" spans="2:49">
      <c r="J3" s="35"/>
      <c r="K3" s="35" t="s">
        <v>583</v>
      </c>
      <c r="L3" s="35" t="s">
        <v>584</v>
      </c>
      <c r="M3" s="35" t="s">
        <v>585</v>
      </c>
      <c r="N3" s="35" t="s">
        <v>586</v>
      </c>
      <c r="O3" s="35"/>
      <c r="P3" s="35"/>
      <c r="Q3" s="35"/>
      <c r="R3"/>
      <c r="S3" s="68"/>
      <c r="T3" s="68"/>
      <c r="U3" s="68"/>
      <c r="V3" s="68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</row>
    <row r="4" spans="2:49">
      <c r="I4" s="1"/>
      <c r="J4" t="str" cm="1">
        <f t="array" ref="J4:N4">_xlfn._xlws.FILTER(B33:F204, (B33:B204="Italia 2011"),"")</f>
        <v>ITALIA 2011</v>
      </c>
      <c r="K4" s="1">
        <v>31.4154288356774</v>
      </c>
      <c r="L4" s="1">
        <v>52.656546746005198</v>
      </c>
      <c r="M4" s="1">
        <v>2.7787326339721599</v>
      </c>
      <c r="N4" s="1">
        <v>13.1492917843452</v>
      </c>
      <c r="O4" s="35"/>
      <c r="P4" s="35"/>
      <c r="Q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</row>
    <row r="5" spans="2:49">
      <c r="I5" s="1"/>
      <c r="J5" t="str" cm="1">
        <f t="array" ref="J5:N5">_xlfn._xlws.FILTER(B33:F204, (B33:B204="Italia 2021"),"")</f>
        <v>ITALIA 2021</v>
      </c>
      <c r="K5" s="1">
        <v>30.892503066704698</v>
      </c>
      <c r="L5" s="1">
        <v>45.854566568858601</v>
      </c>
      <c r="M5" s="1">
        <v>5.2014535252427896</v>
      </c>
      <c r="N5" s="1">
        <v>18.051476839193999</v>
      </c>
      <c r="O5" s="35"/>
      <c r="P5" s="35"/>
      <c r="Q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</row>
    <row r="6" spans="2:49">
      <c r="I6" s="1"/>
      <c r="J6" s="35" t="e" cm="1">
        <f t="array" ref="J6">_xlfn._xlws.FILTER(B33:F202, (A33:A202=#REF!),"")</f>
        <v>#REF!</v>
      </c>
      <c r="K6" s="36"/>
      <c r="L6" s="36"/>
      <c r="M6" s="36"/>
      <c r="N6" s="36"/>
      <c r="O6" s="35"/>
      <c r="P6" s="35"/>
      <c r="Q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</row>
    <row r="7" spans="2:49">
      <c r="I7" s="1"/>
      <c r="J7" s="35"/>
      <c r="K7" s="36"/>
      <c r="L7" s="36"/>
      <c r="M7" s="36"/>
      <c r="N7" s="36"/>
      <c r="O7" s="35"/>
      <c r="P7" s="35"/>
      <c r="Q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</row>
    <row r="8" spans="2:49">
      <c r="I8" s="1"/>
      <c r="J8" s="35"/>
      <c r="K8" s="36"/>
      <c r="L8" s="36"/>
      <c r="M8" s="36"/>
      <c r="N8" s="36"/>
      <c r="O8" s="35"/>
      <c r="P8" s="35"/>
      <c r="Q8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</row>
    <row r="9" spans="2:49">
      <c r="I9" s="1"/>
      <c r="J9" s="35"/>
      <c r="K9" s="36"/>
      <c r="L9" s="36"/>
      <c r="M9" s="36"/>
      <c r="N9" s="36"/>
      <c r="O9" s="35"/>
      <c r="P9" s="35"/>
      <c r="Q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</row>
    <row r="10" spans="2:49">
      <c r="I10" s="1"/>
      <c r="J10" s="35"/>
      <c r="K10" s="36"/>
      <c r="L10" s="36"/>
      <c r="M10" s="36"/>
      <c r="N10" s="36"/>
      <c r="O10" s="35"/>
      <c r="P10" s="35"/>
      <c r="Q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</row>
    <row r="11" spans="2:49">
      <c r="I11" s="1"/>
      <c r="J11" s="35"/>
      <c r="K11" s="36"/>
      <c r="L11" s="36"/>
      <c r="M11" s="36"/>
      <c r="N11" s="36"/>
      <c r="O11" s="35"/>
      <c r="P11" s="35"/>
      <c r="Q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</row>
    <row r="12" spans="2:49">
      <c r="I12" s="1"/>
      <c r="J12" s="35"/>
      <c r="K12" s="36"/>
      <c r="L12" s="36"/>
      <c r="M12" s="36"/>
      <c r="N12" s="36"/>
      <c r="O12" s="35"/>
      <c r="P12" s="35"/>
      <c r="Q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</row>
    <row r="13" spans="2:49">
      <c r="I13" s="1"/>
      <c r="J13" s="35"/>
      <c r="K13" s="36"/>
      <c r="L13" s="36"/>
      <c r="M13" s="36"/>
      <c r="N13" s="36"/>
      <c r="O13" s="35"/>
      <c r="P13" s="35"/>
      <c r="Q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</row>
    <row r="14" spans="2:49">
      <c r="I14" s="1"/>
      <c r="K14" s="1"/>
      <c r="L14" s="1"/>
      <c r="M14" s="1"/>
      <c r="N14" s="1"/>
      <c r="O14" s="35"/>
      <c r="P14" s="35"/>
      <c r="Q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</row>
    <row r="15" spans="2:49">
      <c r="I15" s="1"/>
      <c r="K15" s="1"/>
      <c r="L15" s="1"/>
      <c r="M15" s="1"/>
      <c r="N15" s="1"/>
      <c r="O15" s="35"/>
      <c r="P15" s="35"/>
      <c r="Q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</row>
    <row r="16" spans="2:49">
      <c r="K16" s="1"/>
      <c r="L16" s="1"/>
      <c r="M16" s="1"/>
      <c r="N16" s="1"/>
      <c r="O16" s="35"/>
      <c r="P16" s="35"/>
      <c r="Q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</row>
    <row r="17" spans="1:35">
      <c r="J17" s="66"/>
      <c r="K17" s="1"/>
      <c r="L17" s="1"/>
      <c r="M17" s="1"/>
      <c r="N17" s="1"/>
      <c r="P17"/>
      <c r="Q17" s="35"/>
    </row>
    <row r="18" spans="1:35">
      <c r="J18" s="66"/>
      <c r="K18" s="1"/>
      <c r="L18" s="1"/>
      <c r="M18" s="1"/>
      <c r="N18" s="1"/>
      <c r="P18"/>
      <c r="Q18" s="35"/>
    </row>
    <row r="19" spans="1:35">
      <c r="J19" s="66"/>
      <c r="K19" s="1"/>
      <c r="L19" s="1"/>
      <c r="M19" s="1"/>
      <c r="N19" s="1"/>
      <c r="P19"/>
      <c r="Q19" s="35"/>
    </row>
    <row r="20" spans="1:35">
      <c r="J20" s="66"/>
      <c r="K20" s="1"/>
      <c r="L20" s="1"/>
      <c r="M20" s="1"/>
      <c r="N20" s="1"/>
      <c r="P20"/>
      <c r="Q20" s="35"/>
    </row>
    <row r="21" spans="1:35">
      <c r="J21" s="66"/>
      <c r="K21" s="1"/>
      <c r="L21" s="1"/>
      <c r="M21" s="1"/>
      <c r="N21" s="1"/>
      <c r="P21"/>
      <c r="Q21" s="35"/>
    </row>
    <row r="22" spans="1:35">
      <c r="J22" s="66"/>
      <c r="K22" s="1"/>
      <c r="L22" s="1"/>
      <c r="M22" s="1"/>
      <c r="N22" s="1"/>
      <c r="P22"/>
      <c r="Q22" s="35"/>
    </row>
    <row r="23" spans="1:35">
      <c r="J23" s="66"/>
      <c r="K23" s="1"/>
      <c r="L23" s="1"/>
      <c r="M23" s="1"/>
      <c r="N23" s="1"/>
      <c r="P23"/>
      <c r="Q23" s="35"/>
    </row>
    <row r="24" spans="1:35">
      <c r="J24" s="66"/>
      <c r="K24" s="1"/>
      <c r="L24" s="1"/>
      <c r="M24" s="1"/>
      <c r="N24" s="1"/>
      <c r="P24"/>
      <c r="Q24" s="35"/>
    </row>
    <row r="25" spans="1:35">
      <c r="J25" s="66"/>
      <c r="K25" s="1"/>
      <c r="L25" s="1"/>
      <c r="M25" s="1"/>
      <c r="N25" s="1"/>
      <c r="P25"/>
      <c r="Q25" s="35"/>
    </row>
    <row r="26" spans="1:35">
      <c r="J26" s="66"/>
      <c r="K26" s="1"/>
      <c r="L26" s="1"/>
      <c r="M26" s="1"/>
      <c r="N26" s="1"/>
      <c r="P26"/>
      <c r="Q26" s="35"/>
    </row>
    <row r="27" spans="1:35">
      <c r="J27" s="66"/>
      <c r="K27" s="1"/>
      <c r="L27" s="1"/>
      <c r="M27" s="1"/>
      <c r="N27" s="1"/>
      <c r="P27"/>
      <c r="Q27" s="35"/>
    </row>
    <row r="28" spans="1:35">
      <c r="J28" s="66"/>
      <c r="K28" s="1"/>
      <c r="L28" s="1"/>
      <c r="M28" s="1"/>
      <c r="N28" s="1"/>
      <c r="P28"/>
      <c r="Q28" s="35"/>
    </row>
    <row r="29" spans="1:35">
      <c r="K29" s="66"/>
      <c r="L29" s="66"/>
      <c r="M29" s="66"/>
      <c r="P29"/>
      <c r="Q29"/>
    </row>
    <row r="30" spans="1:35">
      <c r="K30" s="66"/>
      <c r="L30" s="66"/>
      <c r="M30" s="66"/>
      <c r="P30"/>
      <c r="Q30"/>
    </row>
    <row r="31" spans="1:35">
      <c r="AE31" s="21"/>
      <c r="AF31" s="21"/>
      <c r="AG31" s="21"/>
      <c r="AH31" s="21"/>
      <c r="AI31" s="21"/>
    </row>
    <row r="32" spans="1:35">
      <c r="A32" s="35" t="s">
        <v>40</v>
      </c>
      <c r="B32" s="35" t="s">
        <v>417</v>
      </c>
      <c r="C32" s="35" t="s">
        <v>587</v>
      </c>
      <c r="D32" s="35" t="s">
        <v>588</v>
      </c>
      <c r="E32" s="35" t="s">
        <v>589</v>
      </c>
      <c r="F32" s="35" t="s">
        <v>590</v>
      </c>
      <c r="G32" s="35" t="s">
        <v>591</v>
      </c>
      <c r="H32" s="78" t="s">
        <v>592</v>
      </c>
      <c r="I32" s="78" t="s">
        <v>593</v>
      </c>
      <c r="J32" s="78" t="s">
        <v>594</v>
      </c>
      <c r="K32" s="78" t="s">
        <v>595</v>
      </c>
      <c r="L32" s="35" t="s">
        <v>596</v>
      </c>
      <c r="M32" s="35" t="s">
        <v>428</v>
      </c>
      <c r="N32" s="35" t="s">
        <v>429</v>
      </c>
      <c r="O32" s="35" t="s">
        <v>597</v>
      </c>
      <c r="P32" s="69" t="s">
        <v>598</v>
      </c>
    </row>
    <row r="33" spans="1:16">
      <c r="A33" s="71" t="s">
        <v>168</v>
      </c>
      <c r="B33" s="71" t="s">
        <v>599</v>
      </c>
      <c r="C33" s="71">
        <v>37.416435740920498</v>
      </c>
      <c r="D33" s="71">
        <v>47.072696914746899</v>
      </c>
      <c r="E33" s="71">
        <v>2.7379067272820099</v>
      </c>
      <c r="F33" s="71">
        <v>12.7729606170506</v>
      </c>
      <c r="G33" s="71">
        <v>100</v>
      </c>
      <c r="H33" s="71">
        <v>468801</v>
      </c>
      <c r="I33" s="71">
        <v>589787</v>
      </c>
      <c r="J33" s="71">
        <v>34304</v>
      </c>
      <c r="K33" s="71">
        <v>160036</v>
      </c>
      <c r="L33" s="71">
        <v>1252928</v>
      </c>
      <c r="M33" s="71">
        <v>3</v>
      </c>
      <c r="N33" s="71" t="s">
        <v>442</v>
      </c>
      <c r="O33" s="71"/>
      <c r="P33" s="71">
        <v>2011</v>
      </c>
    </row>
    <row r="34" spans="1:16">
      <c r="A34" s="70" t="s">
        <v>168</v>
      </c>
      <c r="B34" s="70" t="s">
        <v>600</v>
      </c>
      <c r="C34" s="70">
        <v>36.573062918176902</v>
      </c>
      <c r="D34" s="70">
        <v>41.279511803886997</v>
      </c>
      <c r="E34" s="70">
        <v>4.9057466698158203</v>
      </c>
      <c r="F34" s="70">
        <v>17.241678608120299</v>
      </c>
      <c r="G34" s="70">
        <v>100</v>
      </c>
      <c r="H34" s="70">
        <v>438221</v>
      </c>
      <c r="I34" s="70">
        <v>494614</v>
      </c>
      <c r="J34" s="70">
        <v>58781</v>
      </c>
      <c r="K34" s="70">
        <v>206591</v>
      </c>
      <c r="L34" s="70">
        <v>1198207</v>
      </c>
      <c r="M34" s="70">
        <v>2</v>
      </c>
      <c r="N34" s="70" t="s">
        <v>442</v>
      </c>
      <c r="O34" s="70"/>
      <c r="P34" s="70">
        <v>2021</v>
      </c>
    </row>
    <row r="35" spans="1:16">
      <c r="A35" s="35" t="s">
        <v>168</v>
      </c>
      <c r="B35" s="70" t="s">
        <v>16</v>
      </c>
      <c r="C35" s="70" t="s">
        <v>16</v>
      </c>
      <c r="D35" s="70" t="s">
        <v>16</v>
      </c>
      <c r="E35" s="70" t="s">
        <v>16</v>
      </c>
      <c r="F35" s="70" t="s">
        <v>16</v>
      </c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1:16">
      <c r="A36" s="35" t="s">
        <v>168</v>
      </c>
      <c r="B36" s="35" t="s">
        <v>449</v>
      </c>
      <c r="C36" s="35">
        <v>36.493870920100399</v>
      </c>
      <c r="D36" s="35">
        <v>40.245163195982897</v>
      </c>
      <c r="E36" s="35">
        <v>5.4328333016857604</v>
      </c>
      <c r="F36" s="35">
        <v>17.8281325822309</v>
      </c>
      <c r="G36" s="35">
        <v>100</v>
      </c>
      <c r="H36" s="35">
        <v>17297</v>
      </c>
      <c r="I36" s="35">
        <v>19075</v>
      </c>
      <c r="J36" s="35">
        <v>2575</v>
      </c>
      <c r="K36" s="35">
        <v>8450</v>
      </c>
      <c r="L36" s="35">
        <v>47397</v>
      </c>
      <c r="M36" s="35">
        <v>1</v>
      </c>
      <c r="N36" s="35" t="s">
        <v>442</v>
      </c>
      <c r="O36" s="35" t="s">
        <v>601</v>
      </c>
      <c r="P36" s="35">
        <v>2021</v>
      </c>
    </row>
    <row r="37" spans="1:16">
      <c r="A37" s="35" t="s">
        <v>168</v>
      </c>
      <c r="B37" s="35" t="s">
        <v>448</v>
      </c>
      <c r="C37" s="35">
        <v>37.053510332557799</v>
      </c>
      <c r="D37" s="35">
        <v>40.103097486428503</v>
      </c>
      <c r="E37" s="35">
        <v>5.1890880890470301</v>
      </c>
      <c r="F37" s="35">
        <v>17.654304091966601</v>
      </c>
      <c r="G37" s="35">
        <v>100</v>
      </c>
      <c r="H37" s="35">
        <v>16245</v>
      </c>
      <c r="I37" s="35">
        <v>17582</v>
      </c>
      <c r="J37" s="35">
        <v>2275</v>
      </c>
      <c r="K37" s="35">
        <v>7740</v>
      </c>
      <c r="L37" s="35">
        <v>43842</v>
      </c>
      <c r="M37" s="35">
        <v>1</v>
      </c>
      <c r="N37" s="35" t="s">
        <v>442</v>
      </c>
      <c r="O37" s="35" t="s">
        <v>602</v>
      </c>
      <c r="P37" s="35">
        <v>2021</v>
      </c>
    </row>
    <row r="38" spans="1:16">
      <c r="A38" s="35" t="s">
        <v>168</v>
      </c>
      <c r="B38" s="35" t="s">
        <v>447</v>
      </c>
      <c r="C38" s="35">
        <v>36.892143657905102</v>
      </c>
      <c r="D38" s="35">
        <v>40.838622781053203</v>
      </c>
      <c r="E38" s="35">
        <v>4.7326778988458704</v>
      </c>
      <c r="F38" s="35">
        <v>17.536555662195799</v>
      </c>
      <c r="G38" s="35">
        <v>100</v>
      </c>
      <c r="H38" s="35">
        <v>228711</v>
      </c>
      <c r="I38" s="35">
        <v>253177</v>
      </c>
      <c r="J38" s="35">
        <v>29340</v>
      </c>
      <c r="K38" s="35">
        <v>108717</v>
      </c>
      <c r="L38" s="35">
        <v>619945</v>
      </c>
      <c r="M38" s="35">
        <v>1</v>
      </c>
      <c r="N38" s="35" t="s">
        <v>442</v>
      </c>
      <c r="O38" s="35" t="s">
        <v>603</v>
      </c>
      <c r="P38" s="35">
        <v>2021</v>
      </c>
    </row>
    <row r="39" spans="1:16">
      <c r="A39" s="35" t="s">
        <v>168</v>
      </c>
      <c r="B39" s="35" t="s">
        <v>446</v>
      </c>
      <c r="C39" s="35">
        <v>34.666355984038702</v>
      </c>
      <c r="D39" s="35">
        <v>43.637316867154098</v>
      </c>
      <c r="E39" s="35">
        <v>4.9942232448858697</v>
      </c>
      <c r="F39" s="35">
        <v>16.702103903921401</v>
      </c>
      <c r="G39" s="35">
        <v>100</v>
      </c>
      <c r="H39" s="35">
        <v>35706</v>
      </c>
      <c r="I39" s="35">
        <v>44946</v>
      </c>
      <c r="J39" s="35">
        <v>5144</v>
      </c>
      <c r="K39" s="35">
        <v>17203</v>
      </c>
      <c r="L39" s="35">
        <v>102999</v>
      </c>
      <c r="M39" s="35">
        <v>1</v>
      </c>
      <c r="N39" s="35" t="s">
        <v>442</v>
      </c>
      <c r="O39" s="35" t="s">
        <v>604</v>
      </c>
      <c r="P39" s="35">
        <v>2021</v>
      </c>
    </row>
    <row r="40" spans="1:16">
      <c r="A40" s="35" t="s">
        <v>168</v>
      </c>
      <c r="B40" s="35" t="s">
        <v>445</v>
      </c>
      <c r="C40" s="35">
        <v>35.751976449241802</v>
      </c>
      <c r="D40" s="35">
        <v>44.762486653953196</v>
      </c>
      <c r="E40" s="35">
        <v>4.6360926477939701</v>
      </c>
      <c r="F40" s="35">
        <v>14.849444249011</v>
      </c>
      <c r="G40" s="35">
        <v>100</v>
      </c>
      <c r="H40" s="35">
        <v>57930</v>
      </c>
      <c r="I40" s="35">
        <v>72530</v>
      </c>
      <c r="J40" s="35">
        <v>7512</v>
      </c>
      <c r="K40" s="35">
        <v>24061</v>
      </c>
      <c r="L40" s="35">
        <v>162033</v>
      </c>
      <c r="M40" s="35">
        <v>1</v>
      </c>
      <c r="N40" s="35" t="s">
        <v>442</v>
      </c>
      <c r="O40" s="35" t="s">
        <v>605</v>
      </c>
      <c r="P40" s="35">
        <v>2021</v>
      </c>
    </row>
    <row r="41" spans="1:16">
      <c r="A41" s="35" t="s">
        <v>168</v>
      </c>
      <c r="B41" s="35" t="s">
        <v>444</v>
      </c>
      <c r="C41" s="35">
        <v>39.148632094732498</v>
      </c>
      <c r="D41" s="35">
        <v>38.044099632503098</v>
      </c>
      <c r="E41" s="35">
        <v>5.0510412413229897</v>
      </c>
      <c r="F41" s="35">
        <v>17.756227031441401</v>
      </c>
      <c r="G41" s="35">
        <v>100</v>
      </c>
      <c r="H41" s="35">
        <v>19175</v>
      </c>
      <c r="I41" s="35">
        <v>18634</v>
      </c>
      <c r="J41" s="35">
        <v>2474</v>
      </c>
      <c r="K41" s="35">
        <v>8697</v>
      </c>
      <c r="L41" s="35">
        <v>48980</v>
      </c>
      <c r="M41" s="35">
        <v>1</v>
      </c>
      <c r="N41" s="35" t="s">
        <v>442</v>
      </c>
      <c r="O41" s="35" t="s">
        <v>606</v>
      </c>
      <c r="P41" s="35">
        <v>2021</v>
      </c>
    </row>
    <row r="42" spans="1:16">
      <c r="A42" s="35" t="s">
        <v>168</v>
      </c>
      <c r="B42" s="35" t="s">
        <v>443</v>
      </c>
      <c r="C42" s="35">
        <v>36.451728065552601</v>
      </c>
      <c r="D42" s="35">
        <v>41.252571273141498</v>
      </c>
      <c r="E42" s="35">
        <v>5.32954796593169</v>
      </c>
      <c r="F42" s="35">
        <v>16.966152695374301</v>
      </c>
      <c r="G42" s="35">
        <v>100</v>
      </c>
      <c r="H42" s="35">
        <v>21442</v>
      </c>
      <c r="I42" s="35">
        <v>24266</v>
      </c>
      <c r="J42" s="35">
        <v>3135</v>
      </c>
      <c r="K42" s="35">
        <v>9980</v>
      </c>
      <c r="L42" s="35">
        <v>58823</v>
      </c>
      <c r="M42" s="35">
        <v>1</v>
      </c>
      <c r="N42" s="35" t="s">
        <v>442</v>
      </c>
      <c r="O42" s="35" t="s">
        <v>607</v>
      </c>
      <c r="P42" s="35">
        <v>2021</v>
      </c>
    </row>
    <row r="43" spans="1:16">
      <c r="A43" s="35" t="s">
        <v>168</v>
      </c>
      <c r="B43" s="35" t="s">
        <v>441</v>
      </c>
      <c r="C43" s="35">
        <v>36.531859740077799</v>
      </c>
      <c r="D43" s="35">
        <v>38.886748169685099</v>
      </c>
      <c r="E43" s="35">
        <v>5.5399866886187699</v>
      </c>
      <c r="F43" s="35">
        <v>19.041405401618398</v>
      </c>
      <c r="G43" s="35">
        <v>100</v>
      </c>
      <c r="H43" s="35">
        <v>41715</v>
      </c>
      <c r="I43" s="35">
        <v>44404</v>
      </c>
      <c r="J43" s="35">
        <v>6326</v>
      </c>
      <c r="K43" s="35">
        <v>21743</v>
      </c>
      <c r="L43" s="35">
        <v>114188</v>
      </c>
      <c r="M43" s="35">
        <v>1</v>
      </c>
      <c r="N43" s="35" t="s">
        <v>442</v>
      </c>
      <c r="O43" s="35" t="s">
        <v>608</v>
      </c>
      <c r="P43" s="35">
        <v>2021</v>
      </c>
    </row>
    <row r="44" spans="1:16">
      <c r="A44" s="71" t="s">
        <v>179</v>
      </c>
      <c r="B44" s="71" t="s">
        <v>609</v>
      </c>
      <c r="C44" s="71">
        <v>36.613847251962902</v>
      </c>
      <c r="D44" s="71">
        <v>46.863668807994301</v>
      </c>
      <c r="E44" s="71">
        <v>2.6666666666666701</v>
      </c>
      <c r="F44" s="71">
        <v>13.8558172733762</v>
      </c>
      <c r="G44" s="71">
        <v>100</v>
      </c>
      <c r="H44" s="71">
        <v>12824</v>
      </c>
      <c r="I44" s="71">
        <v>16414</v>
      </c>
      <c r="J44" s="71">
        <v>934</v>
      </c>
      <c r="K44" s="71">
        <v>4853</v>
      </c>
      <c r="L44" s="71">
        <v>35025</v>
      </c>
      <c r="M44" s="71">
        <v>3</v>
      </c>
      <c r="N44" s="71" t="s">
        <v>451</v>
      </c>
      <c r="O44" s="71"/>
      <c r="P44" s="71">
        <v>2011</v>
      </c>
    </row>
    <row r="45" spans="1:16">
      <c r="A45" s="70" t="s">
        <v>179</v>
      </c>
      <c r="B45" s="70" t="s">
        <v>610</v>
      </c>
      <c r="C45" s="70">
        <v>36.008507833797701</v>
      </c>
      <c r="D45" s="70">
        <v>40.702795003145503</v>
      </c>
      <c r="E45" s="70">
        <v>4.9848716335640004</v>
      </c>
      <c r="F45" s="70">
        <v>18.303825529492801</v>
      </c>
      <c r="G45" s="70">
        <v>100</v>
      </c>
      <c r="H45" s="70">
        <v>12020</v>
      </c>
      <c r="I45" s="70">
        <v>13587</v>
      </c>
      <c r="J45" s="70">
        <v>1664</v>
      </c>
      <c r="K45" s="70">
        <v>6110</v>
      </c>
      <c r="L45" s="70">
        <v>33381</v>
      </c>
      <c r="M45" s="70">
        <v>2</v>
      </c>
      <c r="N45" s="70" t="s">
        <v>451</v>
      </c>
      <c r="O45" s="70"/>
      <c r="P45" s="70">
        <v>2021</v>
      </c>
    </row>
    <row r="46" spans="1:16">
      <c r="A46" s="70" t="s">
        <v>179</v>
      </c>
      <c r="B46" s="70" t="s">
        <v>16</v>
      </c>
      <c r="C46" s="70" t="s">
        <v>16</v>
      </c>
      <c r="D46" s="70" t="s">
        <v>16</v>
      </c>
      <c r="E46" s="70" t="s">
        <v>16</v>
      </c>
      <c r="F46" s="70" t="s">
        <v>16</v>
      </c>
      <c r="G46" s="70"/>
      <c r="H46" s="70"/>
      <c r="I46" s="70"/>
      <c r="J46" s="70"/>
      <c r="K46" s="70"/>
      <c r="L46" s="70"/>
      <c r="M46" s="70"/>
      <c r="N46" s="70"/>
      <c r="O46" s="70"/>
      <c r="P46" s="70"/>
    </row>
    <row r="47" spans="1:16">
      <c r="A47" s="35" t="s">
        <v>179</v>
      </c>
      <c r="B47" s="35" t="s">
        <v>179</v>
      </c>
      <c r="C47" s="35">
        <v>36.008507833797701</v>
      </c>
      <c r="D47" s="35">
        <v>40.702795003145503</v>
      </c>
      <c r="E47" s="35">
        <v>4.9848716335640004</v>
      </c>
      <c r="F47" s="35">
        <v>18.303825529492801</v>
      </c>
      <c r="G47" s="35">
        <v>100</v>
      </c>
      <c r="H47" s="35">
        <v>12020</v>
      </c>
      <c r="I47" s="35">
        <v>13587</v>
      </c>
      <c r="J47" s="35">
        <v>1664</v>
      </c>
      <c r="K47" s="35">
        <v>6110</v>
      </c>
      <c r="L47" s="35">
        <v>33381</v>
      </c>
      <c r="M47" s="35">
        <v>1</v>
      </c>
      <c r="N47" s="35" t="s">
        <v>451</v>
      </c>
      <c r="O47" s="35" t="s">
        <v>611</v>
      </c>
      <c r="P47" s="35">
        <v>2021</v>
      </c>
    </row>
    <row r="48" spans="1:16">
      <c r="A48" s="71" t="s">
        <v>189</v>
      </c>
      <c r="B48" s="71" t="s">
        <v>612</v>
      </c>
      <c r="C48" s="71">
        <v>34.109228357497102</v>
      </c>
      <c r="D48" s="71">
        <v>51.2402503133262</v>
      </c>
      <c r="E48" s="71">
        <v>2.5086013067540498</v>
      </c>
      <c r="F48" s="71">
        <v>12.1419200224226</v>
      </c>
      <c r="G48" s="71">
        <v>100</v>
      </c>
      <c r="H48" s="71">
        <v>941926</v>
      </c>
      <c r="I48" s="71">
        <v>1414999</v>
      </c>
      <c r="J48" s="71">
        <v>69275</v>
      </c>
      <c r="K48" s="71">
        <v>335299</v>
      </c>
      <c r="L48" s="71">
        <v>2761499</v>
      </c>
      <c r="M48" s="71">
        <v>3</v>
      </c>
      <c r="N48" s="71" t="s">
        <v>454</v>
      </c>
      <c r="O48" s="71"/>
      <c r="P48" s="71">
        <v>2011</v>
      </c>
    </row>
    <row r="49" spans="1:16">
      <c r="A49" s="70" t="s">
        <v>189</v>
      </c>
      <c r="B49" s="70" t="s">
        <v>613</v>
      </c>
      <c r="C49" s="70">
        <v>33.4329705077092</v>
      </c>
      <c r="D49" s="70">
        <v>45.176211970538397</v>
      </c>
      <c r="E49" s="70">
        <v>4.9375447816819698</v>
      </c>
      <c r="F49" s="70">
        <v>16.4532727400704</v>
      </c>
      <c r="G49" s="70">
        <v>100</v>
      </c>
      <c r="H49" s="70">
        <v>926222</v>
      </c>
      <c r="I49" s="70">
        <v>1251555</v>
      </c>
      <c r="J49" s="70">
        <v>136789</v>
      </c>
      <c r="K49" s="70">
        <v>455819</v>
      </c>
      <c r="L49" s="70">
        <v>2770385</v>
      </c>
      <c r="M49" s="70">
        <v>2</v>
      </c>
      <c r="N49" s="70" t="s">
        <v>454</v>
      </c>
      <c r="O49" s="70"/>
      <c r="P49" s="70">
        <v>2021</v>
      </c>
    </row>
    <row r="50" spans="1:16">
      <c r="A50" s="70" t="s">
        <v>189</v>
      </c>
      <c r="B50" s="70" t="s">
        <v>16</v>
      </c>
      <c r="C50" s="70" t="s">
        <v>16</v>
      </c>
      <c r="D50" s="70" t="s">
        <v>16</v>
      </c>
      <c r="E50" s="70" t="s">
        <v>16</v>
      </c>
      <c r="F50" s="70" t="s">
        <v>16</v>
      </c>
      <c r="G50" s="70"/>
      <c r="H50" s="70"/>
      <c r="I50" s="70"/>
      <c r="J50" s="70"/>
      <c r="K50" s="70"/>
      <c r="L50" s="70"/>
      <c r="M50" s="70"/>
      <c r="N50" s="70"/>
      <c r="O50" s="70"/>
      <c r="P50" s="70"/>
    </row>
    <row r="51" spans="1:16">
      <c r="A51" s="35" t="s">
        <v>189</v>
      </c>
      <c r="B51" s="35" t="s">
        <v>465</v>
      </c>
      <c r="C51" s="35">
        <v>34.834762386888599</v>
      </c>
      <c r="D51" s="35">
        <v>44.636698728089598</v>
      </c>
      <c r="E51" s="35">
        <v>4.7162722267923796</v>
      </c>
      <c r="F51" s="35">
        <v>15.8122666582295</v>
      </c>
      <c r="G51" s="35">
        <v>100</v>
      </c>
      <c r="H51" s="35">
        <v>88079</v>
      </c>
      <c r="I51" s="35">
        <v>112863</v>
      </c>
      <c r="J51" s="35">
        <v>11925</v>
      </c>
      <c r="K51" s="35">
        <v>39981</v>
      </c>
      <c r="L51" s="35">
        <v>252848</v>
      </c>
      <c r="M51" s="35">
        <v>1</v>
      </c>
      <c r="N51" s="35" t="s">
        <v>454</v>
      </c>
      <c r="O51" s="35" t="s">
        <v>614</v>
      </c>
      <c r="P51" s="35">
        <v>2021</v>
      </c>
    </row>
    <row r="52" spans="1:16">
      <c r="A52" s="35" t="s">
        <v>189</v>
      </c>
      <c r="B52" s="35" t="s">
        <v>464</v>
      </c>
      <c r="C52" s="35">
        <v>32.2144531565759</v>
      </c>
      <c r="D52" s="35">
        <v>46.764610783283501</v>
      </c>
      <c r="E52" s="35">
        <v>4.5550076792498597</v>
      </c>
      <c r="F52" s="35">
        <v>16.465928380890801</v>
      </c>
      <c r="G52" s="35">
        <v>100</v>
      </c>
      <c r="H52" s="35">
        <v>15941</v>
      </c>
      <c r="I52" s="35">
        <v>23141</v>
      </c>
      <c r="J52" s="35">
        <v>2254</v>
      </c>
      <c r="K52" s="35">
        <v>8148</v>
      </c>
      <c r="L52" s="35">
        <v>49484</v>
      </c>
      <c r="M52" s="35">
        <v>1</v>
      </c>
      <c r="N52" s="35" t="s">
        <v>454</v>
      </c>
      <c r="O52" s="35" t="s">
        <v>615</v>
      </c>
      <c r="P52" s="35">
        <v>2021</v>
      </c>
    </row>
    <row r="53" spans="1:16">
      <c r="A53" s="35" t="s">
        <v>189</v>
      </c>
      <c r="B53" s="35" t="s">
        <v>463</v>
      </c>
      <c r="C53" s="35">
        <v>34.566290199715198</v>
      </c>
      <c r="D53" s="35">
        <v>42.076640280859799</v>
      </c>
      <c r="E53" s="35">
        <v>5.3608452290265998</v>
      </c>
      <c r="F53" s="35">
        <v>17.996224290398398</v>
      </c>
      <c r="G53" s="35">
        <v>100</v>
      </c>
      <c r="H53" s="35">
        <v>52183</v>
      </c>
      <c r="I53" s="35">
        <v>63521</v>
      </c>
      <c r="J53" s="35">
        <v>8093</v>
      </c>
      <c r="K53" s="35">
        <v>27168</v>
      </c>
      <c r="L53" s="35">
        <v>150965</v>
      </c>
      <c r="M53" s="35">
        <v>1</v>
      </c>
      <c r="N53" s="35" t="s">
        <v>454</v>
      </c>
      <c r="O53" s="35" t="s">
        <v>616</v>
      </c>
      <c r="P53" s="35">
        <v>2021</v>
      </c>
    </row>
    <row r="54" spans="1:16">
      <c r="A54" s="35" t="s">
        <v>189</v>
      </c>
      <c r="B54" s="35" t="s">
        <v>462</v>
      </c>
      <c r="C54" s="35">
        <v>34.178768501364601</v>
      </c>
      <c r="D54" s="35">
        <v>45.973027351142498</v>
      </c>
      <c r="E54" s="35">
        <v>4.64072989501783</v>
      </c>
      <c r="F54" s="35">
        <v>15.2074742524751</v>
      </c>
      <c r="G54" s="35">
        <v>100</v>
      </c>
      <c r="H54" s="35">
        <v>85787</v>
      </c>
      <c r="I54" s="35">
        <v>115390</v>
      </c>
      <c r="J54" s="35">
        <v>11648</v>
      </c>
      <c r="K54" s="35">
        <v>38170</v>
      </c>
      <c r="L54" s="35">
        <v>250995</v>
      </c>
      <c r="M54" s="35">
        <v>1</v>
      </c>
      <c r="N54" s="35" t="s">
        <v>454</v>
      </c>
      <c r="O54" s="35" t="s">
        <v>617</v>
      </c>
      <c r="P54" s="35">
        <v>2021</v>
      </c>
    </row>
    <row r="55" spans="1:16">
      <c r="A55" s="35" t="s">
        <v>189</v>
      </c>
      <c r="B55" s="35" t="s">
        <v>461</v>
      </c>
      <c r="C55" s="35">
        <v>33.308538174278198</v>
      </c>
      <c r="D55" s="35">
        <v>43.302110804141897</v>
      </c>
      <c r="E55" s="35">
        <v>5.2946187918636198</v>
      </c>
      <c r="F55" s="35">
        <v>18.0947322297163</v>
      </c>
      <c r="G55" s="35">
        <v>100</v>
      </c>
      <c r="H55" s="35">
        <v>286581</v>
      </c>
      <c r="I55" s="35">
        <v>372564</v>
      </c>
      <c r="J55" s="35">
        <v>45554</v>
      </c>
      <c r="K55" s="35">
        <v>155684</v>
      </c>
      <c r="L55" s="35">
        <v>860383</v>
      </c>
      <c r="M55" s="35">
        <v>1</v>
      </c>
      <c r="N55" s="35" t="s">
        <v>454</v>
      </c>
      <c r="O55" s="35" t="s">
        <v>618</v>
      </c>
      <c r="P55" s="35">
        <v>2021</v>
      </c>
    </row>
    <row r="56" spans="1:16">
      <c r="A56" s="35" t="s">
        <v>189</v>
      </c>
      <c r="B56" s="35" t="s">
        <v>460</v>
      </c>
      <c r="C56" s="35">
        <v>33.6386803498864</v>
      </c>
      <c r="D56" s="35">
        <v>45.385357118258803</v>
      </c>
      <c r="E56" s="35">
        <v>5.1742544252359002</v>
      </c>
      <c r="F56" s="35">
        <v>15.8017081066189</v>
      </c>
      <c r="G56" s="35">
        <v>100</v>
      </c>
      <c r="H56" s="35">
        <v>39072</v>
      </c>
      <c r="I56" s="35">
        <v>52716</v>
      </c>
      <c r="J56" s="35">
        <v>6010</v>
      </c>
      <c r="K56" s="35">
        <v>18354</v>
      </c>
      <c r="L56" s="35">
        <v>116152</v>
      </c>
      <c r="M56" s="35">
        <v>1</v>
      </c>
      <c r="N56" s="35" t="s">
        <v>454</v>
      </c>
      <c r="O56" s="35" t="s">
        <v>619</v>
      </c>
      <c r="P56" s="35">
        <v>2021</v>
      </c>
    </row>
    <row r="57" spans="1:16">
      <c r="A57" s="35" t="s">
        <v>189</v>
      </c>
      <c r="B57" s="35" t="s">
        <v>459</v>
      </c>
      <c r="C57" s="35">
        <v>33.509218639752099</v>
      </c>
      <c r="D57" s="35">
        <v>46.462864680798901</v>
      </c>
      <c r="E57" s="35">
        <v>4.7320305549590502</v>
      </c>
      <c r="F57" s="35">
        <v>15.29588612449</v>
      </c>
      <c r="G57" s="35">
        <v>100</v>
      </c>
      <c r="H57" s="35">
        <v>21846</v>
      </c>
      <c r="I57" s="35">
        <v>30291</v>
      </c>
      <c r="J57" s="35">
        <v>3085</v>
      </c>
      <c r="K57" s="35">
        <v>9972</v>
      </c>
      <c r="L57" s="35">
        <v>65194</v>
      </c>
      <c r="M57" s="35">
        <v>1</v>
      </c>
      <c r="N57" s="35" t="s">
        <v>454</v>
      </c>
      <c r="O57" s="35" t="s">
        <v>620</v>
      </c>
      <c r="P57" s="35">
        <v>2021</v>
      </c>
    </row>
    <row r="58" spans="1:16">
      <c r="A58" s="35" t="s">
        <v>189</v>
      </c>
      <c r="B58" s="35" t="s">
        <v>458</v>
      </c>
      <c r="C58" s="35">
        <v>34.308513471761998</v>
      </c>
      <c r="D58" s="35">
        <v>46.2961976497661</v>
      </c>
      <c r="E58" s="35">
        <v>4.5992563629971297</v>
      </c>
      <c r="F58" s="35">
        <v>14.7960325154747</v>
      </c>
      <c r="G58" s="35">
        <v>100</v>
      </c>
      <c r="H58" s="35">
        <v>32203</v>
      </c>
      <c r="I58" s="35">
        <v>43455</v>
      </c>
      <c r="J58" s="35">
        <v>4317</v>
      </c>
      <c r="K58" s="35">
        <v>13888</v>
      </c>
      <c r="L58" s="35">
        <v>93863</v>
      </c>
      <c r="M58" s="35">
        <v>1</v>
      </c>
      <c r="N58" s="35" t="s">
        <v>454</v>
      </c>
      <c r="O58" s="35" t="s">
        <v>621</v>
      </c>
      <c r="P58" s="35">
        <v>2021</v>
      </c>
    </row>
    <row r="59" spans="1:16">
      <c r="A59" s="35" t="s">
        <v>189</v>
      </c>
      <c r="B59" s="35" t="s">
        <v>457</v>
      </c>
      <c r="C59" s="35">
        <v>34.277153558052397</v>
      </c>
      <c r="D59" s="35">
        <v>45.383270911360803</v>
      </c>
      <c r="E59" s="35">
        <v>4.78002496878901</v>
      </c>
      <c r="F59" s="35">
        <v>15.559550561797799</v>
      </c>
      <c r="G59" s="35">
        <v>100</v>
      </c>
      <c r="H59" s="35">
        <v>34320</v>
      </c>
      <c r="I59" s="35">
        <v>45440</v>
      </c>
      <c r="J59" s="35">
        <v>4786</v>
      </c>
      <c r="K59" s="35">
        <v>15579</v>
      </c>
      <c r="L59" s="35">
        <v>100125</v>
      </c>
      <c r="M59" s="35">
        <v>1</v>
      </c>
      <c r="N59" s="35" t="s">
        <v>454</v>
      </c>
      <c r="O59" s="35" t="s">
        <v>622</v>
      </c>
      <c r="P59" s="35">
        <v>2021</v>
      </c>
    </row>
    <row r="60" spans="1:16">
      <c r="A60" s="35" t="s">
        <v>189</v>
      </c>
      <c r="B60" s="35" t="s">
        <v>456</v>
      </c>
      <c r="C60" s="35">
        <v>33.721467955178802</v>
      </c>
      <c r="D60" s="35">
        <v>46.237030888717598</v>
      </c>
      <c r="E60" s="35">
        <v>4.6315290211655897</v>
      </c>
      <c r="F60" s="35">
        <v>15.409972134938</v>
      </c>
      <c r="G60" s="35">
        <v>100</v>
      </c>
      <c r="H60" s="35">
        <v>56878</v>
      </c>
      <c r="I60" s="35">
        <v>77988</v>
      </c>
      <c r="J60" s="35">
        <v>7812</v>
      </c>
      <c r="K60" s="35">
        <v>25992</v>
      </c>
      <c r="L60" s="35">
        <v>168670</v>
      </c>
      <c r="M60" s="35">
        <v>1</v>
      </c>
      <c r="N60" s="35" t="s">
        <v>454</v>
      </c>
      <c r="O60" s="35" t="s">
        <v>623</v>
      </c>
      <c r="P60" s="35">
        <v>2021</v>
      </c>
    </row>
    <row r="61" spans="1:16">
      <c r="A61" s="35" t="s">
        <v>189</v>
      </c>
      <c r="B61" s="35" t="s">
        <v>455</v>
      </c>
      <c r="C61" s="35">
        <v>32.348457867369497</v>
      </c>
      <c r="D61" s="35">
        <v>46.902201011468101</v>
      </c>
      <c r="E61" s="35">
        <v>4.8114538072512296</v>
      </c>
      <c r="F61" s="35">
        <v>15.937887313911199</v>
      </c>
      <c r="G61" s="35">
        <v>100</v>
      </c>
      <c r="H61" s="35">
        <v>113535</v>
      </c>
      <c r="I61" s="35">
        <v>164615</v>
      </c>
      <c r="J61" s="35">
        <v>16887</v>
      </c>
      <c r="K61" s="35">
        <v>55938</v>
      </c>
      <c r="L61" s="35">
        <v>350975</v>
      </c>
      <c r="M61" s="35">
        <v>1</v>
      </c>
      <c r="N61" s="35" t="s">
        <v>454</v>
      </c>
      <c r="O61" s="35" t="s">
        <v>624</v>
      </c>
      <c r="P61" s="35">
        <v>2021</v>
      </c>
    </row>
    <row r="62" spans="1:16">
      <c r="A62" s="35" t="s">
        <v>189</v>
      </c>
      <c r="B62" s="35" t="s">
        <v>453</v>
      </c>
      <c r="C62" s="35">
        <v>32.116847047767997</v>
      </c>
      <c r="D62" s="35">
        <v>48.1352037614528</v>
      </c>
      <c r="E62" s="35">
        <v>4.6400262606563203</v>
      </c>
      <c r="F62" s="35">
        <v>15.1079229301228</v>
      </c>
      <c r="G62" s="35">
        <v>100</v>
      </c>
      <c r="H62" s="35">
        <v>99797</v>
      </c>
      <c r="I62" s="35">
        <v>149571</v>
      </c>
      <c r="J62" s="35">
        <v>14418</v>
      </c>
      <c r="K62" s="35">
        <v>46945</v>
      </c>
      <c r="L62" s="35">
        <v>310731</v>
      </c>
      <c r="M62" s="35">
        <v>1</v>
      </c>
      <c r="N62" s="35" t="s">
        <v>454</v>
      </c>
      <c r="O62" s="35" t="s">
        <v>625</v>
      </c>
      <c r="P62" s="35">
        <v>2021</v>
      </c>
    </row>
    <row r="63" spans="1:16">
      <c r="A63" s="71" t="s">
        <v>200</v>
      </c>
      <c r="B63" s="71" t="s">
        <v>626</v>
      </c>
      <c r="C63" s="71">
        <v>32.599406884740603</v>
      </c>
      <c r="D63" s="71">
        <v>53.193043309574499</v>
      </c>
      <c r="E63" s="71">
        <v>2.4612039356679101</v>
      </c>
      <c r="F63" s="71">
        <v>11.746345870017</v>
      </c>
      <c r="G63" s="71">
        <v>100</v>
      </c>
      <c r="H63" s="71">
        <v>450367</v>
      </c>
      <c r="I63" s="71">
        <v>734872</v>
      </c>
      <c r="J63" s="71">
        <v>34002</v>
      </c>
      <c r="K63" s="71">
        <v>162278</v>
      </c>
      <c r="L63" s="71">
        <v>1381519</v>
      </c>
      <c r="M63" s="71">
        <v>3</v>
      </c>
      <c r="N63" s="71" t="s">
        <v>468</v>
      </c>
      <c r="O63" s="71"/>
      <c r="P63" s="71">
        <v>2011</v>
      </c>
    </row>
    <row r="64" spans="1:16">
      <c r="A64" s="70" t="s">
        <v>200</v>
      </c>
      <c r="B64" s="70" t="s">
        <v>627</v>
      </c>
      <c r="C64" s="70">
        <v>33.315985459768299</v>
      </c>
      <c r="D64" s="70">
        <v>46.337502880207403</v>
      </c>
      <c r="E64" s="70">
        <v>4.8009513224967302</v>
      </c>
      <c r="F64" s="70">
        <v>15.545560337527601</v>
      </c>
      <c r="G64" s="70">
        <v>100</v>
      </c>
      <c r="H64" s="70">
        <v>458351</v>
      </c>
      <c r="I64" s="70">
        <v>637497</v>
      </c>
      <c r="J64" s="70">
        <v>66050</v>
      </c>
      <c r="K64" s="70">
        <v>213871</v>
      </c>
      <c r="L64" s="70">
        <v>1375769</v>
      </c>
      <c r="M64" s="70">
        <v>2</v>
      </c>
      <c r="N64" s="70" t="s">
        <v>468</v>
      </c>
      <c r="O64" s="70"/>
      <c r="P64" s="70">
        <v>2021</v>
      </c>
    </row>
    <row r="65" spans="1:16">
      <c r="A65" s="70" t="s">
        <v>200</v>
      </c>
      <c r="B65" s="70" t="s">
        <v>16</v>
      </c>
      <c r="C65" s="70" t="s">
        <v>16</v>
      </c>
      <c r="D65" s="70" t="s">
        <v>16</v>
      </c>
      <c r="E65" s="70" t="s">
        <v>16</v>
      </c>
      <c r="F65" s="70" t="s">
        <v>16</v>
      </c>
      <c r="G65" s="70"/>
      <c r="H65" s="70"/>
      <c r="I65" s="70"/>
      <c r="J65" s="70"/>
      <c r="K65" s="70"/>
      <c r="L65" s="70"/>
      <c r="M65" s="70"/>
      <c r="N65" s="70"/>
      <c r="O65" s="70"/>
      <c r="P65" s="70"/>
    </row>
    <row r="66" spans="1:16">
      <c r="A66" s="35" t="s">
        <v>200</v>
      </c>
      <c r="B66" s="35" t="s">
        <v>474</v>
      </c>
      <c r="C66" s="35">
        <v>32.974152233061197</v>
      </c>
      <c r="D66" s="35">
        <v>47.8167098015794</v>
      </c>
      <c r="E66" s="35">
        <v>4.5723007498838699</v>
      </c>
      <c r="F66" s="35">
        <v>14.6368372154755</v>
      </c>
      <c r="G66" s="35">
        <v>100</v>
      </c>
      <c r="H66" s="35">
        <v>79502</v>
      </c>
      <c r="I66" s="35">
        <v>115288</v>
      </c>
      <c r="J66" s="35">
        <v>11024</v>
      </c>
      <c r="K66" s="35">
        <v>35290</v>
      </c>
      <c r="L66" s="35">
        <v>241104</v>
      </c>
      <c r="M66" s="35">
        <v>1</v>
      </c>
      <c r="N66" s="35" t="s">
        <v>468</v>
      </c>
      <c r="O66" s="35" t="s">
        <v>628</v>
      </c>
      <c r="P66" s="35">
        <v>2021</v>
      </c>
    </row>
    <row r="67" spans="1:16">
      <c r="A67" s="35" t="s">
        <v>200</v>
      </c>
      <c r="B67" s="35" t="s">
        <v>473</v>
      </c>
      <c r="C67" s="35">
        <v>32.815200617283899</v>
      </c>
      <c r="D67" s="35">
        <v>46.543595679012299</v>
      </c>
      <c r="E67" s="35">
        <v>4.7808641975308603</v>
      </c>
      <c r="F67" s="35">
        <v>15.860339506172799</v>
      </c>
      <c r="G67" s="35">
        <v>100</v>
      </c>
      <c r="H67" s="35">
        <v>85057</v>
      </c>
      <c r="I67" s="35">
        <v>120641</v>
      </c>
      <c r="J67" s="35">
        <v>12392</v>
      </c>
      <c r="K67" s="35">
        <v>41110</v>
      </c>
      <c r="L67" s="35">
        <v>259200</v>
      </c>
      <c r="M67" s="35">
        <v>1</v>
      </c>
      <c r="N67" s="35" t="s">
        <v>468</v>
      </c>
      <c r="O67" s="35" t="s">
        <v>629</v>
      </c>
      <c r="P67" s="35">
        <v>2021</v>
      </c>
    </row>
    <row r="68" spans="1:16">
      <c r="A68" s="35" t="s">
        <v>200</v>
      </c>
      <c r="B68" s="35" t="s">
        <v>472</v>
      </c>
      <c r="C68" s="35">
        <v>34.461750193011298</v>
      </c>
      <c r="D68" s="35">
        <v>44.365748044711502</v>
      </c>
      <c r="E68" s="35">
        <v>4.8714376825215702</v>
      </c>
      <c r="F68" s="35">
        <v>16.301064079755601</v>
      </c>
      <c r="G68" s="35">
        <v>100</v>
      </c>
      <c r="H68" s="35">
        <v>82132</v>
      </c>
      <c r="I68" s="35">
        <v>105736</v>
      </c>
      <c r="J68" s="35">
        <v>11610</v>
      </c>
      <c r="K68" s="35">
        <v>38850</v>
      </c>
      <c r="L68" s="35">
        <v>238328</v>
      </c>
      <c r="M68" s="35">
        <v>1</v>
      </c>
      <c r="N68" s="35" t="s">
        <v>468</v>
      </c>
      <c r="O68" s="35" t="s">
        <v>630</v>
      </c>
      <c r="P68" s="35">
        <v>2021</v>
      </c>
    </row>
    <row r="69" spans="1:16">
      <c r="A69" s="35" t="s">
        <v>200</v>
      </c>
      <c r="B69" s="35" t="s">
        <v>471</v>
      </c>
      <c r="C69" s="35">
        <v>32.724229933537799</v>
      </c>
      <c r="D69" s="35">
        <v>47.894699003067501</v>
      </c>
      <c r="E69" s="35">
        <v>4.7969389059304701</v>
      </c>
      <c r="F69" s="35">
        <v>14.5841321574642</v>
      </c>
      <c r="G69" s="35">
        <v>100</v>
      </c>
      <c r="H69" s="35">
        <v>81931</v>
      </c>
      <c r="I69" s="35">
        <v>119913</v>
      </c>
      <c r="J69" s="35">
        <v>12010</v>
      </c>
      <c r="K69" s="35">
        <v>36514</v>
      </c>
      <c r="L69" s="35">
        <v>250368</v>
      </c>
      <c r="M69" s="35">
        <v>1</v>
      </c>
      <c r="N69" s="35" t="s">
        <v>468</v>
      </c>
      <c r="O69" s="35" t="s">
        <v>631</v>
      </c>
      <c r="P69" s="35">
        <v>2021</v>
      </c>
    </row>
    <row r="70" spans="1:16">
      <c r="A70" s="35" t="s">
        <v>200</v>
      </c>
      <c r="B70" s="35" t="s">
        <v>470</v>
      </c>
      <c r="C70" s="35">
        <v>36.464846054028499</v>
      </c>
      <c r="D70" s="35">
        <v>42.192108057095702</v>
      </c>
      <c r="E70" s="35">
        <v>4.8985490149817199</v>
      </c>
      <c r="F70" s="35">
        <v>16.444496873894099</v>
      </c>
      <c r="G70" s="35">
        <v>100</v>
      </c>
      <c r="H70" s="35">
        <v>24729</v>
      </c>
      <c r="I70" s="35">
        <v>28613</v>
      </c>
      <c r="J70" s="35">
        <v>3322</v>
      </c>
      <c r="K70" s="35">
        <v>11152</v>
      </c>
      <c r="L70" s="35">
        <v>67816</v>
      </c>
      <c r="M70" s="35">
        <v>1</v>
      </c>
      <c r="N70" s="35" t="s">
        <v>468</v>
      </c>
      <c r="O70" s="35" t="s">
        <v>632</v>
      </c>
      <c r="P70" s="35">
        <v>2021</v>
      </c>
    </row>
    <row r="71" spans="1:16">
      <c r="A71" s="35" t="s">
        <v>200</v>
      </c>
      <c r="B71" s="35" t="s">
        <v>469</v>
      </c>
      <c r="C71" s="35">
        <v>32.390370092210098</v>
      </c>
      <c r="D71" s="35">
        <v>46.865955840796197</v>
      </c>
      <c r="E71" s="35">
        <v>4.9056088485303704</v>
      </c>
      <c r="F71" s="35">
        <v>15.838065218463299</v>
      </c>
      <c r="G71" s="35">
        <v>100</v>
      </c>
      <c r="H71" s="35">
        <v>85393</v>
      </c>
      <c r="I71" s="35">
        <v>123556</v>
      </c>
      <c r="J71" s="35">
        <v>12933</v>
      </c>
      <c r="K71" s="35">
        <v>41755</v>
      </c>
      <c r="L71" s="35">
        <v>263637</v>
      </c>
      <c r="M71" s="35">
        <v>1</v>
      </c>
      <c r="N71" s="35" t="s">
        <v>468</v>
      </c>
      <c r="O71" s="35" t="s">
        <v>633</v>
      </c>
      <c r="P71" s="35">
        <v>2021</v>
      </c>
    </row>
    <row r="72" spans="1:16">
      <c r="A72" s="35" t="s">
        <v>200</v>
      </c>
      <c r="B72" s="35" t="s">
        <v>467</v>
      </c>
      <c r="C72" s="35">
        <v>35.445440740472897</v>
      </c>
      <c r="D72" s="35">
        <v>42.935136307759102</v>
      </c>
      <c r="E72" s="35">
        <v>4.98770699255188</v>
      </c>
      <c r="F72" s="35">
        <v>16.631715959216098</v>
      </c>
      <c r="G72" s="35">
        <v>100</v>
      </c>
      <c r="H72" s="35">
        <v>19607</v>
      </c>
      <c r="I72" s="35">
        <v>23750</v>
      </c>
      <c r="J72" s="35">
        <v>2759</v>
      </c>
      <c r="K72" s="35">
        <v>9200</v>
      </c>
      <c r="L72" s="35">
        <v>55316</v>
      </c>
      <c r="M72" s="35">
        <v>1</v>
      </c>
      <c r="N72" s="35" t="s">
        <v>468</v>
      </c>
      <c r="O72" s="35" t="s">
        <v>634</v>
      </c>
      <c r="P72" s="35">
        <v>2021</v>
      </c>
    </row>
    <row r="73" spans="1:16">
      <c r="A73" s="71" t="s">
        <v>212</v>
      </c>
      <c r="B73" s="71" t="s">
        <v>635</v>
      </c>
      <c r="C73" s="71">
        <v>36.565188234205898</v>
      </c>
      <c r="D73" s="71">
        <v>47.226493848857601</v>
      </c>
      <c r="E73" s="71">
        <v>2.6989293312367</v>
      </c>
      <c r="F73" s="71">
        <v>13.5093885856997</v>
      </c>
      <c r="G73" s="71">
        <v>100</v>
      </c>
      <c r="H73" s="71">
        <v>126498</v>
      </c>
      <c r="I73" s="71">
        <v>163381</v>
      </c>
      <c r="J73" s="71">
        <v>9337</v>
      </c>
      <c r="K73" s="71">
        <v>46736</v>
      </c>
      <c r="L73" s="71">
        <v>345952</v>
      </c>
      <c r="M73" s="71">
        <v>3</v>
      </c>
      <c r="N73" s="71" t="s">
        <v>477</v>
      </c>
      <c r="O73" s="71"/>
      <c r="P73" s="71">
        <v>2011</v>
      </c>
    </row>
    <row r="74" spans="1:16">
      <c r="A74" s="70" t="s">
        <v>212</v>
      </c>
      <c r="B74" s="70" t="s">
        <v>636</v>
      </c>
      <c r="C74" s="70">
        <v>36.099764006852197</v>
      </c>
      <c r="D74" s="70">
        <v>41.911544497286698</v>
      </c>
      <c r="E74" s="70">
        <v>4.8770918935754803</v>
      </c>
      <c r="F74" s="70">
        <v>17.1115996022857</v>
      </c>
      <c r="G74" s="70">
        <v>100</v>
      </c>
      <c r="H74" s="70">
        <v>120540</v>
      </c>
      <c r="I74" s="70">
        <v>139946</v>
      </c>
      <c r="J74" s="70">
        <v>16285</v>
      </c>
      <c r="K74" s="70">
        <v>57137</v>
      </c>
      <c r="L74" s="70">
        <v>333908</v>
      </c>
      <c r="M74" s="70">
        <v>2</v>
      </c>
      <c r="N74" s="70" t="s">
        <v>477</v>
      </c>
      <c r="O74" s="70"/>
      <c r="P74" s="70">
        <v>2021</v>
      </c>
    </row>
    <row r="75" spans="1:16">
      <c r="A75" s="70" t="s">
        <v>212</v>
      </c>
      <c r="B75" s="70" t="s">
        <v>16</v>
      </c>
      <c r="C75" s="70" t="s">
        <v>16</v>
      </c>
      <c r="D75" s="70" t="s">
        <v>16</v>
      </c>
      <c r="E75" s="70" t="s">
        <v>16</v>
      </c>
      <c r="F75" s="70" t="s">
        <v>16</v>
      </c>
      <c r="G75" s="70"/>
      <c r="H75" s="70"/>
      <c r="I75" s="70"/>
      <c r="J75" s="70"/>
      <c r="K75" s="70"/>
      <c r="L75" s="70"/>
      <c r="M75" s="70"/>
      <c r="N75" s="70"/>
      <c r="O75" s="70"/>
      <c r="P75" s="70"/>
    </row>
    <row r="76" spans="1:16">
      <c r="A76" s="35" t="s">
        <v>212</v>
      </c>
      <c r="B76" s="35" t="s">
        <v>480</v>
      </c>
      <c r="C76" s="35">
        <v>35.712147599869397</v>
      </c>
      <c r="D76" s="35">
        <v>42.443806465658</v>
      </c>
      <c r="E76" s="35">
        <v>4.7642048546859703</v>
      </c>
      <c r="F76" s="35">
        <v>17.0798410797867</v>
      </c>
      <c r="G76" s="35">
        <v>100</v>
      </c>
      <c r="H76" s="35">
        <v>52494</v>
      </c>
      <c r="I76" s="35">
        <v>62389</v>
      </c>
      <c r="J76" s="35">
        <v>7003</v>
      </c>
      <c r="K76" s="35">
        <v>25106</v>
      </c>
      <c r="L76" s="35">
        <v>146992</v>
      </c>
      <c r="M76" s="35">
        <v>1</v>
      </c>
      <c r="N76" s="35" t="s">
        <v>477</v>
      </c>
      <c r="O76" s="35" t="s">
        <v>637</v>
      </c>
      <c r="P76" s="35">
        <v>2021</v>
      </c>
    </row>
    <row r="77" spans="1:16">
      <c r="A77" s="35" t="s">
        <v>212</v>
      </c>
      <c r="B77" s="35" t="s">
        <v>479</v>
      </c>
      <c r="C77" s="35">
        <v>39.643490217517403</v>
      </c>
      <c r="D77" s="35">
        <v>36.068452528866999</v>
      </c>
      <c r="E77" s="35">
        <v>4.9616486920795904</v>
      </c>
      <c r="F77" s="35">
        <v>19.326408561535999</v>
      </c>
      <c r="G77" s="35">
        <v>100</v>
      </c>
      <c r="H77" s="35">
        <v>23930</v>
      </c>
      <c r="I77" s="35">
        <v>21772</v>
      </c>
      <c r="J77" s="35">
        <v>2995</v>
      </c>
      <c r="K77" s="35">
        <v>11666</v>
      </c>
      <c r="L77" s="35">
        <v>60363</v>
      </c>
      <c r="M77" s="35">
        <v>1</v>
      </c>
      <c r="N77" s="35" t="s">
        <v>477</v>
      </c>
      <c r="O77" s="35" t="s">
        <v>638</v>
      </c>
      <c r="P77" s="35">
        <v>2021</v>
      </c>
    </row>
    <row r="78" spans="1:16">
      <c r="A78" s="35" t="s">
        <v>212</v>
      </c>
      <c r="B78" s="35" t="s">
        <v>478</v>
      </c>
      <c r="C78" s="35">
        <v>34.314014370225998</v>
      </c>
      <c r="D78" s="35">
        <v>46.108252680251098</v>
      </c>
      <c r="E78" s="35">
        <v>4.5524603912146704</v>
      </c>
      <c r="F78" s="35">
        <v>15.025272558308201</v>
      </c>
      <c r="G78" s="35">
        <v>100</v>
      </c>
      <c r="H78" s="35">
        <v>30278</v>
      </c>
      <c r="I78" s="35">
        <v>40685</v>
      </c>
      <c r="J78" s="35">
        <v>4017</v>
      </c>
      <c r="K78" s="35">
        <v>13258</v>
      </c>
      <c r="L78" s="35">
        <v>88238</v>
      </c>
      <c r="M78" s="35">
        <v>1</v>
      </c>
      <c r="N78" s="35" t="s">
        <v>477</v>
      </c>
      <c r="O78" s="35" t="s">
        <v>639</v>
      </c>
      <c r="P78" s="35">
        <v>2021</v>
      </c>
    </row>
    <row r="79" spans="1:16">
      <c r="A79" s="35" t="s">
        <v>212</v>
      </c>
      <c r="B79" s="35" t="s">
        <v>476</v>
      </c>
      <c r="C79" s="35">
        <v>36.116403497324796</v>
      </c>
      <c r="D79" s="35">
        <v>39.4101526817173</v>
      </c>
      <c r="E79" s="35">
        <v>5.9245726216886299</v>
      </c>
      <c r="F79" s="35">
        <v>18.5488711992692</v>
      </c>
      <c r="G79" s="35">
        <v>100</v>
      </c>
      <c r="H79" s="35">
        <v>13838</v>
      </c>
      <c r="I79" s="35">
        <v>15100</v>
      </c>
      <c r="J79" s="35">
        <v>2270</v>
      </c>
      <c r="K79" s="35">
        <v>7107</v>
      </c>
      <c r="L79" s="35">
        <v>38315</v>
      </c>
      <c r="M79" s="35">
        <v>1</v>
      </c>
      <c r="N79" s="35" t="s">
        <v>477</v>
      </c>
      <c r="O79" s="35" t="s">
        <v>640</v>
      </c>
      <c r="P79" s="35">
        <v>2021</v>
      </c>
    </row>
    <row r="80" spans="1:16">
      <c r="A80" s="71" t="s">
        <v>0</v>
      </c>
      <c r="B80" s="71" t="s">
        <v>641</v>
      </c>
      <c r="C80" s="71">
        <v>37.411165285114102</v>
      </c>
      <c r="D80" s="71">
        <v>42.838368744038199</v>
      </c>
      <c r="E80" s="71">
        <v>3.43236320550989</v>
      </c>
      <c r="F80" s="71">
        <v>16.318102765337802</v>
      </c>
      <c r="G80" s="71">
        <v>100</v>
      </c>
      <c r="H80" s="71">
        <v>161978</v>
      </c>
      <c r="I80" s="71">
        <v>185476</v>
      </c>
      <c r="J80" s="71">
        <v>14861</v>
      </c>
      <c r="K80" s="71">
        <v>70652</v>
      </c>
      <c r="L80" s="71">
        <v>432967</v>
      </c>
      <c r="M80" s="71">
        <v>3</v>
      </c>
      <c r="N80" s="71" t="s">
        <v>482</v>
      </c>
      <c r="O80" s="71"/>
      <c r="P80" s="71">
        <v>2011</v>
      </c>
    </row>
    <row r="81" spans="1:16">
      <c r="A81" s="70" t="s">
        <v>0</v>
      </c>
      <c r="B81" s="70" t="s">
        <v>642</v>
      </c>
      <c r="C81" s="70">
        <v>35.728276724317602</v>
      </c>
      <c r="D81" s="70">
        <v>37.220989666964897</v>
      </c>
      <c r="E81" s="70">
        <v>5.8384712501378999</v>
      </c>
      <c r="F81" s="70">
        <v>21.212262358579601</v>
      </c>
      <c r="G81" s="70">
        <v>100</v>
      </c>
      <c r="H81" s="70">
        <v>145741</v>
      </c>
      <c r="I81" s="70">
        <v>151830</v>
      </c>
      <c r="J81" s="70">
        <v>23816</v>
      </c>
      <c r="K81" s="70">
        <v>86528</v>
      </c>
      <c r="L81" s="70">
        <v>407915</v>
      </c>
      <c r="M81" s="70">
        <v>2</v>
      </c>
      <c r="N81" s="70" t="s">
        <v>482</v>
      </c>
      <c r="O81" s="70"/>
      <c r="P81" s="70">
        <v>2021</v>
      </c>
    </row>
    <row r="82" spans="1:16">
      <c r="A82" s="70" t="s">
        <v>0</v>
      </c>
      <c r="B82" s="70" t="s">
        <v>16</v>
      </c>
      <c r="C82" s="70" t="s">
        <v>16</v>
      </c>
      <c r="D82" s="70" t="s">
        <v>16</v>
      </c>
      <c r="E82" s="70" t="s">
        <v>16</v>
      </c>
      <c r="F82" s="70" t="s">
        <v>16</v>
      </c>
      <c r="G82" s="70"/>
      <c r="H82" s="70"/>
      <c r="I82" s="70"/>
      <c r="J82" s="70"/>
      <c r="K82" s="70"/>
      <c r="L82" s="70"/>
      <c r="M82" s="70"/>
      <c r="N82" s="70"/>
      <c r="O82" s="70"/>
      <c r="P82" s="70"/>
    </row>
    <row r="83" spans="1:16">
      <c r="A83" s="35" t="s">
        <v>0</v>
      </c>
      <c r="B83" s="35" t="s">
        <v>13</v>
      </c>
      <c r="C83" s="35">
        <v>35.577056361065701</v>
      </c>
      <c r="D83" s="35">
        <v>36.630534224168997</v>
      </c>
      <c r="E83" s="35">
        <v>6.3693826065260204</v>
      </c>
      <c r="F83" s="35">
        <v>21.4230268082393</v>
      </c>
      <c r="G83" s="35">
        <v>100</v>
      </c>
      <c r="H83" s="35">
        <v>25666</v>
      </c>
      <c r="I83" s="35">
        <v>26426</v>
      </c>
      <c r="J83" s="35">
        <v>4595</v>
      </c>
      <c r="K83" s="35">
        <v>15455</v>
      </c>
      <c r="L83" s="35">
        <v>72142</v>
      </c>
      <c r="M83" s="35">
        <v>1</v>
      </c>
      <c r="N83" s="35" t="s">
        <v>482</v>
      </c>
      <c r="O83" s="35" t="s">
        <v>643</v>
      </c>
      <c r="P83" s="35">
        <v>2021</v>
      </c>
    </row>
    <row r="84" spans="1:16">
      <c r="A84" s="35" t="s">
        <v>0</v>
      </c>
      <c r="B84" s="35" t="s">
        <v>12</v>
      </c>
      <c r="C84" s="35">
        <v>35.540527231542001</v>
      </c>
      <c r="D84" s="35">
        <v>38.081481238304697</v>
      </c>
      <c r="E84" s="35">
        <v>5.9288926824464099</v>
      </c>
      <c r="F84" s="35">
        <v>20.4490988477069</v>
      </c>
      <c r="G84" s="35">
        <v>100</v>
      </c>
      <c r="H84" s="35">
        <v>21652</v>
      </c>
      <c r="I84" s="35">
        <v>23200</v>
      </c>
      <c r="J84" s="35">
        <v>3612</v>
      </c>
      <c r="K84" s="35">
        <v>12458</v>
      </c>
      <c r="L84" s="35">
        <v>60922</v>
      </c>
      <c r="M84" s="35">
        <v>1</v>
      </c>
      <c r="N84" s="35" t="s">
        <v>482</v>
      </c>
      <c r="O84" s="35" t="s">
        <v>644</v>
      </c>
      <c r="P84" s="35">
        <v>2021</v>
      </c>
    </row>
    <row r="85" spans="1:16">
      <c r="A85" s="35" t="s">
        <v>0</v>
      </c>
      <c r="B85" s="35" t="s">
        <v>11</v>
      </c>
      <c r="C85" s="35">
        <v>34.757191847758499</v>
      </c>
      <c r="D85" s="35">
        <v>36.697524831642397</v>
      </c>
      <c r="E85" s="35">
        <v>6.5992643792533601</v>
      </c>
      <c r="F85" s="35">
        <v>21.946018941345798</v>
      </c>
      <c r="G85" s="35">
        <v>100</v>
      </c>
      <c r="H85" s="35">
        <v>19561</v>
      </c>
      <c r="I85" s="35">
        <v>20653</v>
      </c>
      <c r="J85" s="35">
        <v>3714</v>
      </c>
      <c r="K85" s="35">
        <v>12351</v>
      </c>
      <c r="L85" s="35">
        <v>56279</v>
      </c>
      <c r="M85" s="35">
        <v>1</v>
      </c>
      <c r="N85" s="35" t="s">
        <v>482</v>
      </c>
      <c r="O85" s="35" t="s">
        <v>645</v>
      </c>
      <c r="P85" s="35">
        <v>2021</v>
      </c>
    </row>
    <row r="86" spans="1:16">
      <c r="A86" s="35" t="s">
        <v>0</v>
      </c>
      <c r="B86" s="35" t="s">
        <v>10</v>
      </c>
      <c r="C86" s="35">
        <v>36.080559266511699</v>
      </c>
      <c r="D86" s="35">
        <v>37.310817488058902</v>
      </c>
      <c r="E86" s="35">
        <v>5.4421426349212201</v>
      </c>
      <c r="F86" s="35">
        <v>21.166480610508199</v>
      </c>
      <c r="G86" s="35">
        <v>100</v>
      </c>
      <c r="H86" s="35">
        <v>78862</v>
      </c>
      <c r="I86" s="35">
        <v>81551</v>
      </c>
      <c r="J86" s="35">
        <v>11895</v>
      </c>
      <c r="K86" s="35">
        <v>46264</v>
      </c>
      <c r="L86" s="35">
        <v>218572</v>
      </c>
      <c r="M86" s="35">
        <v>1</v>
      </c>
      <c r="N86" s="35" t="s">
        <v>482</v>
      </c>
      <c r="O86" s="35" t="s">
        <v>646</v>
      </c>
      <c r="P86" s="35">
        <v>2021</v>
      </c>
    </row>
    <row r="87" spans="1:16">
      <c r="A87" s="71" t="s">
        <v>232</v>
      </c>
      <c r="B87" s="71" t="s">
        <v>647</v>
      </c>
      <c r="C87" s="71">
        <v>36.806974251097301</v>
      </c>
      <c r="D87" s="71">
        <v>47.284047007423297</v>
      </c>
      <c r="E87" s="71">
        <v>2.7917231335585302</v>
      </c>
      <c r="F87" s="71">
        <v>13.1172556079209</v>
      </c>
      <c r="G87" s="71">
        <v>100</v>
      </c>
      <c r="H87" s="71">
        <v>454925</v>
      </c>
      <c r="I87" s="71">
        <v>584419</v>
      </c>
      <c r="J87" s="71">
        <v>34505</v>
      </c>
      <c r="K87" s="71">
        <v>162126</v>
      </c>
      <c r="L87" s="71">
        <v>1235975</v>
      </c>
      <c r="M87" s="71">
        <v>3</v>
      </c>
      <c r="N87" s="71" t="s">
        <v>484</v>
      </c>
      <c r="O87" s="71"/>
      <c r="P87" s="71">
        <v>2011</v>
      </c>
    </row>
    <row r="88" spans="1:16">
      <c r="A88" s="70" t="s">
        <v>232</v>
      </c>
      <c r="B88" s="70" t="s">
        <v>648</v>
      </c>
      <c r="C88" s="70">
        <v>34.439693338179303</v>
      </c>
      <c r="D88" s="70">
        <v>42.721172398484697</v>
      </c>
      <c r="E88" s="70">
        <v>5.2402289962752704</v>
      </c>
      <c r="F88" s="70">
        <v>17.598905267060701</v>
      </c>
      <c r="G88" s="70">
        <v>100</v>
      </c>
      <c r="H88" s="70">
        <v>423570</v>
      </c>
      <c r="I88" s="70">
        <v>525423</v>
      </c>
      <c r="J88" s="70">
        <v>64449</v>
      </c>
      <c r="K88" s="70">
        <v>216447</v>
      </c>
      <c r="L88" s="70">
        <v>1229889</v>
      </c>
      <c r="M88" s="70">
        <v>2</v>
      </c>
      <c r="N88" s="70" t="s">
        <v>484</v>
      </c>
      <c r="O88" s="70"/>
      <c r="P88" s="70">
        <v>2021</v>
      </c>
    </row>
    <row r="89" spans="1:16">
      <c r="A89" s="70" t="s">
        <v>232</v>
      </c>
      <c r="B89" s="70" t="s">
        <v>16</v>
      </c>
      <c r="C89" s="70" t="s">
        <v>16</v>
      </c>
      <c r="D89" s="70" t="s">
        <v>16</v>
      </c>
      <c r="E89" s="70" t="s">
        <v>16</v>
      </c>
      <c r="F89" s="70" t="s">
        <v>16</v>
      </c>
      <c r="G89" s="70"/>
      <c r="H89" s="70"/>
      <c r="I89" s="70"/>
      <c r="J89" s="70"/>
      <c r="K89" s="70"/>
      <c r="L89" s="70"/>
      <c r="M89" s="70"/>
      <c r="N89" s="70"/>
      <c r="O89" s="70"/>
      <c r="P89" s="70"/>
    </row>
    <row r="90" spans="1:16">
      <c r="A90" s="35" t="s">
        <v>232</v>
      </c>
      <c r="B90" s="35" t="s">
        <v>492</v>
      </c>
      <c r="C90" s="35">
        <v>30.890374615302999</v>
      </c>
      <c r="D90" s="35">
        <v>43.886235806006603</v>
      </c>
      <c r="E90" s="35">
        <v>5.89196646503237</v>
      </c>
      <c r="F90" s="35">
        <v>19.331423113658101</v>
      </c>
      <c r="G90" s="35">
        <v>100</v>
      </c>
      <c r="H90" s="35">
        <v>29108</v>
      </c>
      <c r="I90" s="35">
        <v>41354</v>
      </c>
      <c r="J90" s="35">
        <v>5552</v>
      </c>
      <c r="K90" s="35">
        <v>18216</v>
      </c>
      <c r="L90" s="35">
        <v>94230</v>
      </c>
      <c r="M90" s="35">
        <v>1</v>
      </c>
      <c r="N90" s="35" t="s">
        <v>484</v>
      </c>
      <c r="O90" s="35" t="s">
        <v>649</v>
      </c>
      <c r="P90" s="35">
        <v>2021</v>
      </c>
    </row>
    <row r="91" spans="1:16">
      <c r="A91" s="35" t="s">
        <v>232</v>
      </c>
      <c r="B91" s="35" t="s">
        <v>491</v>
      </c>
      <c r="C91" s="35">
        <v>31.8815021394688</v>
      </c>
      <c r="D91" s="35">
        <v>46.383409205867501</v>
      </c>
      <c r="E91" s="35">
        <v>4.9672586091402504</v>
      </c>
      <c r="F91" s="35">
        <v>16.7678300455235</v>
      </c>
      <c r="G91" s="35">
        <v>100</v>
      </c>
      <c r="H91" s="35">
        <v>46642</v>
      </c>
      <c r="I91" s="35">
        <v>67858</v>
      </c>
      <c r="J91" s="35">
        <v>7267</v>
      </c>
      <c r="K91" s="35">
        <v>24531</v>
      </c>
      <c r="L91" s="35">
        <v>146298</v>
      </c>
      <c r="M91" s="35">
        <v>1</v>
      </c>
      <c r="N91" s="35" t="s">
        <v>484</v>
      </c>
      <c r="O91" s="35" t="s">
        <v>650</v>
      </c>
      <c r="P91" s="35">
        <v>2021</v>
      </c>
    </row>
    <row r="92" spans="1:16">
      <c r="A92" s="35" t="s">
        <v>232</v>
      </c>
      <c r="B92" s="35" t="s">
        <v>490</v>
      </c>
      <c r="C92" s="35">
        <v>35.454283831079003</v>
      </c>
      <c r="D92" s="35">
        <v>41.139446151561003</v>
      </c>
      <c r="E92" s="35">
        <v>5.4382235260260501</v>
      </c>
      <c r="F92" s="35">
        <v>17.968046491333901</v>
      </c>
      <c r="G92" s="35">
        <v>100</v>
      </c>
      <c r="H92" s="35">
        <v>38191</v>
      </c>
      <c r="I92" s="35">
        <v>44315</v>
      </c>
      <c r="J92" s="35">
        <v>5858</v>
      </c>
      <c r="K92" s="35">
        <v>19355</v>
      </c>
      <c r="L92" s="35">
        <v>107719</v>
      </c>
      <c r="M92" s="35">
        <v>1</v>
      </c>
      <c r="N92" s="35" t="s">
        <v>484</v>
      </c>
      <c r="O92" s="35" t="s">
        <v>651</v>
      </c>
      <c r="P92" s="35">
        <v>2021</v>
      </c>
    </row>
    <row r="93" spans="1:16">
      <c r="A93" s="35" t="s">
        <v>232</v>
      </c>
      <c r="B93" s="35" t="s">
        <v>489</v>
      </c>
      <c r="C93" s="35">
        <v>33.964199620454401</v>
      </c>
      <c r="D93" s="35">
        <v>43.197671436631303</v>
      </c>
      <c r="E93" s="35">
        <v>5.32774272965072</v>
      </c>
      <c r="F93" s="35">
        <v>17.510386213263601</v>
      </c>
      <c r="G93" s="35">
        <v>100</v>
      </c>
      <c r="H93" s="35">
        <v>26488</v>
      </c>
      <c r="I93" s="35">
        <v>33689</v>
      </c>
      <c r="J93" s="35">
        <v>4155</v>
      </c>
      <c r="K93" s="35">
        <v>13656</v>
      </c>
      <c r="L93" s="35">
        <v>77988</v>
      </c>
      <c r="M93" s="35">
        <v>1</v>
      </c>
      <c r="N93" s="35" t="s">
        <v>484</v>
      </c>
      <c r="O93" s="35" t="s">
        <v>652</v>
      </c>
      <c r="P93" s="35">
        <v>2021</v>
      </c>
    </row>
    <row r="94" spans="1:16">
      <c r="A94" s="35" t="s">
        <v>232</v>
      </c>
      <c r="B94" s="35" t="s">
        <v>488</v>
      </c>
      <c r="C94" s="35">
        <v>33.655368378323502</v>
      </c>
      <c r="D94" s="35">
        <v>43.593261619646803</v>
      </c>
      <c r="E94" s="35">
        <v>5.2616196468439203</v>
      </c>
      <c r="F94" s="35">
        <v>17.489750355185699</v>
      </c>
      <c r="G94" s="35">
        <v>100</v>
      </c>
      <c r="H94" s="35">
        <v>41455</v>
      </c>
      <c r="I94" s="35">
        <v>53696</v>
      </c>
      <c r="J94" s="35">
        <v>6481</v>
      </c>
      <c r="K94" s="35">
        <v>21543</v>
      </c>
      <c r="L94" s="35">
        <v>123175</v>
      </c>
      <c r="M94" s="35">
        <v>1</v>
      </c>
      <c r="N94" s="35" t="s">
        <v>484</v>
      </c>
      <c r="O94" s="35" t="s">
        <v>653</v>
      </c>
      <c r="P94" s="35">
        <v>2021</v>
      </c>
    </row>
    <row r="95" spans="1:16">
      <c r="A95" s="35" t="s">
        <v>232</v>
      </c>
      <c r="B95" s="35" t="s">
        <v>487</v>
      </c>
      <c r="C95" s="35">
        <v>34.016285389794803</v>
      </c>
      <c r="D95" s="35">
        <v>43.868134988237202</v>
      </c>
      <c r="E95" s="35">
        <v>5.2080798247748801</v>
      </c>
      <c r="F95" s="35">
        <v>16.9074997971932</v>
      </c>
      <c r="G95" s="35">
        <v>100</v>
      </c>
      <c r="H95" s="35">
        <v>67091</v>
      </c>
      <c r="I95" s="35">
        <v>86522</v>
      </c>
      <c r="J95" s="35">
        <v>10272</v>
      </c>
      <c r="K95" s="35">
        <v>33347</v>
      </c>
      <c r="L95" s="35">
        <v>197232</v>
      </c>
      <c r="M95" s="35">
        <v>1</v>
      </c>
      <c r="N95" s="35" t="s">
        <v>484</v>
      </c>
      <c r="O95" s="35" t="s">
        <v>654</v>
      </c>
      <c r="P95" s="35">
        <v>2021</v>
      </c>
    </row>
    <row r="96" spans="1:16">
      <c r="A96" s="35" t="s">
        <v>232</v>
      </c>
      <c r="B96" s="35" t="s">
        <v>486</v>
      </c>
      <c r="C96" s="35">
        <v>33.294756923410802</v>
      </c>
      <c r="D96" s="35">
        <v>44.130810195021802</v>
      </c>
      <c r="E96" s="35">
        <v>5.1436217824109702</v>
      </c>
      <c r="F96" s="35">
        <v>17.430811099156401</v>
      </c>
      <c r="G96" s="35">
        <v>100</v>
      </c>
      <c r="H96" s="35">
        <v>36825</v>
      </c>
      <c r="I96" s="35">
        <v>48810</v>
      </c>
      <c r="J96" s="35">
        <v>5689</v>
      </c>
      <c r="K96" s="35">
        <v>19279</v>
      </c>
      <c r="L96" s="35">
        <v>110603</v>
      </c>
      <c r="M96" s="35">
        <v>1</v>
      </c>
      <c r="N96" s="35" t="s">
        <v>484</v>
      </c>
      <c r="O96" s="35" t="s">
        <v>655</v>
      </c>
      <c r="P96" s="35">
        <v>2021</v>
      </c>
    </row>
    <row r="97" spans="1:16">
      <c r="A97" s="35" t="s">
        <v>232</v>
      </c>
      <c r="B97" s="35" t="s">
        <v>485</v>
      </c>
      <c r="C97" s="35">
        <v>39.066983935701998</v>
      </c>
      <c r="D97" s="35">
        <v>38.245897119047399</v>
      </c>
      <c r="E97" s="35">
        <v>5.00719982842962</v>
      </c>
      <c r="F97" s="35">
        <v>17.679919116821001</v>
      </c>
      <c r="G97" s="35">
        <v>100</v>
      </c>
      <c r="H97" s="35">
        <v>38254</v>
      </c>
      <c r="I97" s="35">
        <v>37450</v>
      </c>
      <c r="J97" s="35">
        <v>4903</v>
      </c>
      <c r="K97" s="35">
        <v>17312</v>
      </c>
      <c r="L97" s="35">
        <v>97919</v>
      </c>
      <c r="M97" s="35">
        <v>1</v>
      </c>
      <c r="N97" s="35" t="s">
        <v>484</v>
      </c>
      <c r="O97" s="35" t="s">
        <v>656</v>
      </c>
      <c r="P97" s="35">
        <v>2021</v>
      </c>
    </row>
    <row r="98" spans="1:16">
      <c r="A98" s="35" t="s">
        <v>232</v>
      </c>
      <c r="B98" s="35" t="s">
        <v>483</v>
      </c>
      <c r="C98" s="35">
        <v>36.2238602238602</v>
      </c>
      <c r="D98" s="35">
        <v>40.669396669396697</v>
      </c>
      <c r="E98" s="35">
        <v>5.1950131950131997</v>
      </c>
      <c r="F98" s="35">
        <v>17.9117299117299</v>
      </c>
      <c r="G98" s="35">
        <v>100</v>
      </c>
      <c r="H98" s="35">
        <v>99516</v>
      </c>
      <c r="I98" s="35">
        <v>111729</v>
      </c>
      <c r="J98" s="35">
        <v>14272</v>
      </c>
      <c r="K98" s="35">
        <v>49208</v>
      </c>
      <c r="L98" s="35">
        <v>274725</v>
      </c>
      <c r="M98" s="35">
        <v>1</v>
      </c>
      <c r="N98" s="35" t="s">
        <v>484</v>
      </c>
      <c r="O98" s="35" t="s">
        <v>657</v>
      </c>
      <c r="P98" s="35">
        <v>2021</v>
      </c>
    </row>
    <row r="99" spans="1:16">
      <c r="A99" s="71" t="s">
        <v>242</v>
      </c>
      <c r="B99" s="71" t="s">
        <v>658</v>
      </c>
      <c r="C99" s="71">
        <v>35.727932928132702</v>
      </c>
      <c r="D99" s="71">
        <v>48.279505208776698</v>
      </c>
      <c r="E99" s="71">
        <v>2.85948315163622</v>
      </c>
      <c r="F99" s="71">
        <v>13.133078711454401</v>
      </c>
      <c r="G99" s="71">
        <v>100</v>
      </c>
      <c r="H99" s="71">
        <v>377735</v>
      </c>
      <c r="I99" s="71">
        <v>510437</v>
      </c>
      <c r="J99" s="71">
        <v>30232</v>
      </c>
      <c r="K99" s="71">
        <v>138850</v>
      </c>
      <c r="L99" s="71">
        <v>1057254</v>
      </c>
      <c r="M99" s="71">
        <v>3</v>
      </c>
      <c r="N99" s="71" t="s">
        <v>495</v>
      </c>
      <c r="O99" s="71"/>
      <c r="P99" s="71">
        <v>2011</v>
      </c>
    </row>
    <row r="100" spans="1:16">
      <c r="A100" s="70" t="s">
        <v>242</v>
      </c>
      <c r="B100" s="70" t="s">
        <v>659</v>
      </c>
      <c r="C100" s="70">
        <v>33.541546830693797</v>
      </c>
      <c r="D100" s="70">
        <v>42.308192589295302</v>
      </c>
      <c r="E100" s="70">
        <v>5.6414199370445601</v>
      </c>
      <c r="F100" s="70">
        <v>18.508840642966401</v>
      </c>
      <c r="G100" s="70">
        <v>100</v>
      </c>
      <c r="H100" s="70">
        <v>348120</v>
      </c>
      <c r="I100" s="70">
        <v>439107</v>
      </c>
      <c r="J100" s="70">
        <v>58551</v>
      </c>
      <c r="K100" s="70">
        <v>192099</v>
      </c>
      <c r="L100" s="70">
        <v>1037877</v>
      </c>
      <c r="M100" s="70">
        <v>2</v>
      </c>
      <c r="N100" s="70" t="s">
        <v>495</v>
      </c>
      <c r="O100" s="70"/>
      <c r="P100" s="70">
        <v>2021</v>
      </c>
    </row>
    <row r="101" spans="1:16">
      <c r="A101" s="70" t="s">
        <v>242</v>
      </c>
      <c r="B101" s="70" t="s">
        <v>16</v>
      </c>
      <c r="C101" s="70" t="s">
        <v>16</v>
      </c>
      <c r="D101" s="70" t="s">
        <v>16</v>
      </c>
      <c r="E101" s="70" t="s">
        <v>16</v>
      </c>
      <c r="F101" s="70" t="s">
        <v>16</v>
      </c>
      <c r="G101" s="70"/>
      <c r="H101" s="70"/>
      <c r="I101" s="70"/>
      <c r="J101" s="70"/>
      <c r="K101" s="70"/>
      <c r="L101" s="70"/>
      <c r="M101" s="70"/>
      <c r="N101" s="70"/>
      <c r="O101" s="70"/>
      <c r="P101" s="70"/>
    </row>
    <row r="102" spans="1:16">
      <c r="A102" s="35" t="s">
        <v>242</v>
      </c>
      <c r="B102" s="35" t="s">
        <v>504</v>
      </c>
      <c r="C102" s="35">
        <v>35.890931289425502</v>
      </c>
      <c r="D102" s="35">
        <v>43.126907685003097</v>
      </c>
      <c r="E102" s="35">
        <v>5.0234009360374401</v>
      </c>
      <c r="F102" s="35">
        <v>15.958760089534</v>
      </c>
      <c r="G102" s="35">
        <v>100</v>
      </c>
      <c r="H102" s="35">
        <v>26457</v>
      </c>
      <c r="I102" s="35">
        <v>31791</v>
      </c>
      <c r="J102" s="35">
        <v>3703</v>
      </c>
      <c r="K102" s="35">
        <v>11764</v>
      </c>
      <c r="L102" s="35">
        <v>73715</v>
      </c>
      <c r="M102" s="35">
        <v>1</v>
      </c>
      <c r="N102" s="35" t="s">
        <v>495</v>
      </c>
      <c r="O102" s="35" t="s">
        <v>660</v>
      </c>
      <c r="P102" s="35">
        <v>2021</v>
      </c>
    </row>
    <row r="103" spans="1:16">
      <c r="A103" s="35" t="s">
        <v>242</v>
      </c>
      <c r="B103" s="35" t="s">
        <v>503</v>
      </c>
      <c r="C103" s="35">
        <v>30.2335973999594</v>
      </c>
      <c r="D103" s="35">
        <v>42.8573363125466</v>
      </c>
      <c r="E103" s="35">
        <v>7.1826122283160698</v>
      </c>
      <c r="F103" s="35">
        <v>19.726454059178</v>
      </c>
      <c r="G103" s="35">
        <v>100</v>
      </c>
      <c r="H103" s="35">
        <v>22326</v>
      </c>
      <c r="I103" s="35">
        <v>31648</v>
      </c>
      <c r="J103" s="35">
        <v>5304</v>
      </c>
      <c r="K103" s="35">
        <v>14567</v>
      </c>
      <c r="L103" s="35">
        <v>73845</v>
      </c>
      <c r="M103" s="35">
        <v>1</v>
      </c>
      <c r="N103" s="35" t="s">
        <v>495</v>
      </c>
      <c r="O103" s="35" t="s">
        <v>661</v>
      </c>
      <c r="P103" s="35">
        <v>2021</v>
      </c>
    </row>
    <row r="104" spans="1:16">
      <c r="A104" s="35" t="s">
        <v>242</v>
      </c>
      <c r="B104" s="35" t="s">
        <v>502</v>
      </c>
      <c r="C104" s="35">
        <v>32.023636493602403</v>
      </c>
      <c r="D104" s="35">
        <v>43.990802735352297</v>
      </c>
      <c r="E104" s="35">
        <v>5.6100931640020004</v>
      </c>
      <c r="F104" s="35">
        <v>18.375467607043301</v>
      </c>
      <c r="G104" s="35">
        <v>100</v>
      </c>
      <c r="H104" s="35">
        <v>26880</v>
      </c>
      <c r="I104" s="35">
        <v>36925</v>
      </c>
      <c r="J104" s="35">
        <v>4709</v>
      </c>
      <c r="K104" s="35">
        <v>15424</v>
      </c>
      <c r="L104" s="35">
        <v>83938</v>
      </c>
      <c r="M104" s="35">
        <v>1</v>
      </c>
      <c r="N104" s="35" t="s">
        <v>495</v>
      </c>
      <c r="O104" s="35" t="s">
        <v>662</v>
      </c>
      <c r="P104" s="35">
        <v>2021</v>
      </c>
    </row>
    <row r="105" spans="1:16">
      <c r="A105" s="35" t="s">
        <v>242</v>
      </c>
      <c r="B105" s="35" t="s">
        <v>501</v>
      </c>
      <c r="C105" s="35">
        <v>34.064867783796601</v>
      </c>
      <c r="D105" s="35">
        <v>43.579034408275497</v>
      </c>
      <c r="E105" s="35">
        <v>5.3122732411954301</v>
      </c>
      <c r="F105" s="35">
        <v>17.0438245667325</v>
      </c>
      <c r="G105" s="35">
        <v>100</v>
      </c>
      <c r="H105" s="35">
        <v>40373</v>
      </c>
      <c r="I105" s="35">
        <v>51649</v>
      </c>
      <c r="J105" s="35">
        <v>6296</v>
      </c>
      <c r="K105" s="35">
        <v>20200</v>
      </c>
      <c r="L105" s="35">
        <v>118518</v>
      </c>
      <c r="M105" s="35">
        <v>1</v>
      </c>
      <c r="N105" s="35" t="s">
        <v>495</v>
      </c>
      <c r="O105" s="35" t="s">
        <v>663</v>
      </c>
      <c r="P105" s="35">
        <v>2021</v>
      </c>
    </row>
    <row r="106" spans="1:16">
      <c r="A106" s="35" t="s">
        <v>242</v>
      </c>
      <c r="B106" s="35" t="s">
        <v>500</v>
      </c>
      <c r="C106" s="35">
        <v>32.327123226786199</v>
      </c>
      <c r="D106" s="35">
        <v>40.886699507389203</v>
      </c>
      <c r="E106" s="35">
        <v>5.6150227786214302</v>
      </c>
      <c r="F106" s="35">
        <v>21.1711544872032</v>
      </c>
      <c r="G106" s="35">
        <v>100</v>
      </c>
      <c r="H106" s="35">
        <v>17456</v>
      </c>
      <c r="I106" s="35">
        <v>22078</v>
      </c>
      <c r="J106" s="35">
        <v>3032</v>
      </c>
      <c r="K106" s="35">
        <v>11432</v>
      </c>
      <c r="L106" s="35">
        <v>53998</v>
      </c>
      <c r="M106" s="35">
        <v>1</v>
      </c>
      <c r="N106" s="35" t="s">
        <v>495</v>
      </c>
      <c r="O106" s="35" t="s">
        <v>664</v>
      </c>
      <c r="P106" s="35">
        <v>2021</v>
      </c>
    </row>
    <row r="107" spans="1:16">
      <c r="A107" s="35" t="s">
        <v>242</v>
      </c>
      <c r="B107" s="35" t="s">
        <v>499</v>
      </c>
      <c r="C107" s="35">
        <v>31.8996939661079</v>
      </c>
      <c r="D107" s="35">
        <v>42.488466633170397</v>
      </c>
      <c r="E107" s="35">
        <v>5.5268807381354801</v>
      </c>
      <c r="F107" s="35">
        <v>20.0849586625862</v>
      </c>
      <c r="G107" s="35">
        <v>100</v>
      </c>
      <c r="H107" s="35">
        <v>34919</v>
      </c>
      <c r="I107" s="35">
        <v>46510</v>
      </c>
      <c r="J107" s="35">
        <v>6050</v>
      </c>
      <c r="K107" s="35">
        <v>21986</v>
      </c>
      <c r="L107" s="35">
        <v>109465</v>
      </c>
      <c r="M107" s="35">
        <v>1</v>
      </c>
      <c r="N107" s="35" t="s">
        <v>495</v>
      </c>
      <c r="O107" s="35" t="s">
        <v>665</v>
      </c>
      <c r="P107" s="35">
        <v>2021</v>
      </c>
    </row>
    <row r="108" spans="1:16">
      <c r="A108" s="35" t="s">
        <v>242</v>
      </c>
      <c r="B108" s="35" t="s">
        <v>498</v>
      </c>
      <c r="C108" s="35">
        <v>36.763201636619399</v>
      </c>
      <c r="D108" s="35">
        <v>39.667774794357101</v>
      </c>
      <c r="E108" s="35">
        <v>5.1474662234155897</v>
      </c>
      <c r="F108" s="35">
        <v>18.421557345608001</v>
      </c>
      <c r="G108" s="35">
        <v>100</v>
      </c>
      <c r="H108" s="35">
        <v>34503</v>
      </c>
      <c r="I108" s="35">
        <v>37229</v>
      </c>
      <c r="J108" s="35">
        <v>4831</v>
      </c>
      <c r="K108" s="35">
        <v>17289</v>
      </c>
      <c r="L108" s="35">
        <v>93852</v>
      </c>
      <c r="M108" s="35">
        <v>1</v>
      </c>
      <c r="N108" s="35" t="s">
        <v>495</v>
      </c>
      <c r="O108" s="35" t="s">
        <v>666</v>
      </c>
      <c r="P108" s="35">
        <v>2021</v>
      </c>
    </row>
    <row r="109" spans="1:16">
      <c r="A109" s="35" t="s">
        <v>242</v>
      </c>
      <c r="B109" s="35" t="s">
        <v>497</v>
      </c>
      <c r="C109" s="35">
        <v>36.394039246544999</v>
      </c>
      <c r="D109" s="35">
        <v>39.366219118346201</v>
      </c>
      <c r="E109" s="35">
        <v>5.3574648764733803</v>
      </c>
      <c r="F109" s="35">
        <v>18.882276758635399</v>
      </c>
      <c r="G109" s="35">
        <v>100</v>
      </c>
      <c r="H109" s="35">
        <v>22200</v>
      </c>
      <c r="I109" s="35">
        <v>24013</v>
      </c>
      <c r="J109" s="35">
        <v>3268</v>
      </c>
      <c r="K109" s="35">
        <v>11518</v>
      </c>
      <c r="L109" s="35">
        <v>60999</v>
      </c>
      <c r="M109" s="35">
        <v>1</v>
      </c>
      <c r="N109" s="35" t="s">
        <v>495</v>
      </c>
      <c r="O109" s="35" t="s">
        <v>667</v>
      </c>
      <c r="P109" s="35">
        <v>2021</v>
      </c>
    </row>
    <row r="110" spans="1:16">
      <c r="A110" s="35" t="s">
        <v>242</v>
      </c>
      <c r="B110" s="35" t="s">
        <v>496</v>
      </c>
      <c r="C110" s="35">
        <v>33.273984195544401</v>
      </c>
      <c r="D110" s="35">
        <v>41.978890757287701</v>
      </c>
      <c r="E110" s="35">
        <v>5.9422408329394996</v>
      </c>
      <c r="F110" s="35">
        <v>18.804884214228402</v>
      </c>
      <c r="G110" s="35">
        <v>100</v>
      </c>
      <c r="H110" s="35">
        <v>90825</v>
      </c>
      <c r="I110" s="35">
        <v>114586</v>
      </c>
      <c r="J110" s="35">
        <v>16220</v>
      </c>
      <c r="K110" s="35">
        <v>51330</v>
      </c>
      <c r="L110" s="35">
        <v>272961</v>
      </c>
      <c r="M110" s="35">
        <v>1</v>
      </c>
      <c r="N110" s="35" t="s">
        <v>495</v>
      </c>
      <c r="O110" s="35" t="s">
        <v>668</v>
      </c>
      <c r="P110" s="35">
        <v>2021</v>
      </c>
    </row>
    <row r="111" spans="1:16">
      <c r="A111" s="35" t="s">
        <v>242</v>
      </c>
      <c r="B111" s="35" t="s">
        <v>494</v>
      </c>
      <c r="C111" s="35">
        <v>33.3184933634274</v>
      </c>
      <c r="D111" s="35">
        <v>44.186528068250098</v>
      </c>
      <c r="E111" s="35">
        <v>5.3196115379040396</v>
      </c>
      <c r="F111" s="35">
        <v>17.175367030418499</v>
      </c>
      <c r="G111" s="35">
        <v>100</v>
      </c>
      <c r="H111" s="35">
        <v>32181</v>
      </c>
      <c r="I111" s="35">
        <v>42678</v>
      </c>
      <c r="J111" s="35">
        <v>5138</v>
      </c>
      <c r="K111" s="35">
        <v>16589</v>
      </c>
      <c r="L111" s="35">
        <v>96586</v>
      </c>
      <c r="M111" s="35">
        <v>1</v>
      </c>
      <c r="N111" s="35" t="s">
        <v>495</v>
      </c>
      <c r="O111" s="35" t="s">
        <v>669</v>
      </c>
      <c r="P111" s="35">
        <v>2021</v>
      </c>
    </row>
    <row r="112" spans="1:16">
      <c r="A112" s="71" t="s">
        <v>253</v>
      </c>
      <c r="B112" s="71" t="s">
        <v>670</v>
      </c>
      <c r="C112" s="71">
        <v>33.9458602658001</v>
      </c>
      <c r="D112" s="71">
        <v>50.749329924210699</v>
      </c>
      <c r="E112" s="71">
        <v>2.6360960767211901</v>
      </c>
      <c r="F112" s="71">
        <v>12.668713733268</v>
      </c>
      <c r="G112" s="71">
        <v>100</v>
      </c>
      <c r="H112" s="71">
        <v>85235</v>
      </c>
      <c r="I112" s="71">
        <v>127427</v>
      </c>
      <c r="J112" s="71">
        <v>6619</v>
      </c>
      <c r="K112" s="71">
        <v>31810</v>
      </c>
      <c r="L112" s="71">
        <v>251091</v>
      </c>
      <c r="M112" s="71">
        <v>3</v>
      </c>
      <c r="N112" s="71" t="s">
        <v>507</v>
      </c>
      <c r="O112" s="71"/>
      <c r="P112" s="71">
        <v>2011</v>
      </c>
    </row>
    <row r="113" spans="1:16">
      <c r="A113" s="70" t="s">
        <v>253</v>
      </c>
      <c r="B113" s="70" t="s">
        <v>671</v>
      </c>
      <c r="C113" s="70">
        <v>31.765166663231</v>
      </c>
      <c r="D113" s="70">
        <v>44.518975077817402</v>
      </c>
      <c r="E113" s="70">
        <v>5.2664344169363604</v>
      </c>
      <c r="F113" s="70">
        <v>18.4494238420152</v>
      </c>
      <c r="G113" s="70">
        <v>100</v>
      </c>
      <c r="H113" s="70">
        <v>77048</v>
      </c>
      <c r="I113" s="70">
        <v>107983</v>
      </c>
      <c r="J113" s="70">
        <v>12774</v>
      </c>
      <c r="K113" s="70">
        <v>44750</v>
      </c>
      <c r="L113" s="70">
        <v>242555</v>
      </c>
      <c r="M113" s="70">
        <v>2</v>
      </c>
      <c r="N113" s="70" t="s">
        <v>507</v>
      </c>
      <c r="O113" s="70"/>
      <c r="P113" s="70">
        <v>2021</v>
      </c>
    </row>
    <row r="114" spans="1:16">
      <c r="A114" s="70" t="s">
        <v>253</v>
      </c>
      <c r="B114" s="70" t="s">
        <v>16</v>
      </c>
      <c r="C114" s="70" t="s">
        <v>16</v>
      </c>
      <c r="D114" s="70" t="s">
        <v>16</v>
      </c>
      <c r="E114" s="70" t="s">
        <v>16</v>
      </c>
      <c r="F114" s="70" t="s">
        <v>16</v>
      </c>
      <c r="G114" s="70"/>
      <c r="H114" s="70"/>
      <c r="I114" s="70"/>
      <c r="J114" s="70"/>
      <c r="K114" s="70"/>
      <c r="L114" s="70"/>
      <c r="M114" s="70"/>
      <c r="N114" s="70"/>
      <c r="O114" s="70"/>
      <c r="P114" s="70"/>
    </row>
    <row r="115" spans="1:16">
      <c r="A115" s="35" t="s">
        <v>253</v>
      </c>
      <c r="B115" s="35" t="s">
        <v>508</v>
      </c>
      <c r="C115" s="35">
        <v>34.410073911853303</v>
      </c>
      <c r="D115" s="35">
        <v>41.651503196405898</v>
      </c>
      <c r="E115" s="35">
        <v>5.5135988148338999</v>
      </c>
      <c r="F115" s="35">
        <v>18.424824076907001</v>
      </c>
      <c r="G115" s="35">
        <v>100</v>
      </c>
      <c r="H115" s="35">
        <v>21369</v>
      </c>
      <c r="I115" s="35">
        <v>25866</v>
      </c>
      <c r="J115" s="35">
        <v>3424</v>
      </c>
      <c r="K115" s="35">
        <v>11442</v>
      </c>
      <c r="L115" s="35">
        <v>62101</v>
      </c>
      <c r="M115" s="35">
        <v>1</v>
      </c>
      <c r="N115" s="35" t="s">
        <v>507</v>
      </c>
      <c r="O115" s="35" t="s">
        <v>672</v>
      </c>
      <c r="P115" s="35">
        <v>2021</v>
      </c>
    </row>
    <row r="116" spans="1:16">
      <c r="A116" s="35" t="s">
        <v>253</v>
      </c>
      <c r="B116" s="35" t="s">
        <v>506</v>
      </c>
      <c r="C116" s="35">
        <v>30.854954725304001</v>
      </c>
      <c r="D116" s="35">
        <v>45.5057798663371</v>
      </c>
      <c r="E116" s="35">
        <v>5.1813758631008504</v>
      </c>
      <c r="F116" s="35">
        <v>18.457889545258102</v>
      </c>
      <c r="G116" s="35">
        <v>100</v>
      </c>
      <c r="H116" s="35">
        <v>55679</v>
      </c>
      <c r="I116" s="35">
        <v>82117</v>
      </c>
      <c r="J116" s="35">
        <v>9350</v>
      </c>
      <c r="K116" s="35">
        <v>33308</v>
      </c>
      <c r="L116" s="35">
        <v>180454</v>
      </c>
      <c r="M116" s="35">
        <v>1</v>
      </c>
      <c r="N116" s="35" t="s">
        <v>507</v>
      </c>
      <c r="O116" s="35" t="s">
        <v>673</v>
      </c>
      <c r="P116" s="35">
        <v>2021</v>
      </c>
    </row>
    <row r="117" spans="1:16">
      <c r="A117" s="71" t="s">
        <v>262</v>
      </c>
      <c r="B117" s="71" t="s">
        <v>674</v>
      </c>
      <c r="C117" s="71">
        <v>32.493810822219402</v>
      </c>
      <c r="D117" s="71">
        <v>52.422849189417398</v>
      </c>
      <c r="E117" s="71">
        <v>2.5799459231287001</v>
      </c>
      <c r="F117" s="71">
        <v>12.503394065234501</v>
      </c>
      <c r="G117" s="71">
        <v>100</v>
      </c>
      <c r="H117" s="71">
        <v>142409</v>
      </c>
      <c r="I117" s="71">
        <v>229751</v>
      </c>
      <c r="J117" s="71">
        <v>11307</v>
      </c>
      <c r="K117" s="71">
        <v>54798</v>
      </c>
      <c r="L117" s="71">
        <v>438265</v>
      </c>
      <c r="M117" s="71">
        <v>3</v>
      </c>
      <c r="N117" s="71" t="s">
        <v>511</v>
      </c>
      <c r="O117" s="71"/>
      <c r="P117" s="71">
        <v>2011</v>
      </c>
    </row>
    <row r="118" spans="1:16">
      <c r="A118" s="70" t="s">
        <v>262</v>
      </c>
      <c r="B118" s="70" t="s">
        <v>675</v>
      </c>
      <c r="C118" s="70">
        <v>30.725935264926601</v>
      </c>
      <c r="D118" s="70">
        <v>46.120066545645898</v>
      </c>
      <c r="E118" s="70">
        <v>5.0930643701151297</v>
      </c>
      <c r="F118" s="70">
        <v>18.060933819312499</v>
      </c>
      <c r="G118" s="70">
        <v>100</v>
      </c>
      <c r="H118" s="70">
        <v>129653</v>
      </c>
      <c r="I118" s="70">
        <v>194611</v>
      </c>
      <c r="J118" s="70">
        <v>21491</v>
      </c>
      <c r="K118" s="70">
        <v>76211</v>
      </c>
      <c r="L118" s="70">
        <v>421966</v>
      </c>
      <c r="M118" s="70">
        <v>2</v>
      </c>
      <c r="N118" s="70" t="s">
        <v>511</v>
      </c>
      <c r="O118" s="70"/>
      <c r="P118" s="70">
        <v>2021</v>
      </c>
    </row>
    <row r="119" spans="1:16">
      <c r="A119" s="70" t="s">
        <v>262</v>
      </c>
      <c r="B119" s="70" t="s">
        <v>16</v>
      </c>
      <c r="C119" s="70" t="s">
        <v>16</v>
      </c>
      <c r="D119" s="70" t="s">
        <v>16</v>
      </c>
      <c r="E119" s="70" t="s">
        <v>16</v>
      </c>
      <c r="F119" s="70" t="s">
        <v>16</v>
      </c>
      <c r="G119" s="70"/>
      <c r="H119" s="70"/>
      <c r="I119" s="70"/>
      <c r="J119" s="70"/>
      <c r="K119" s="70"/>
      <c r="L119" s="70"/>
      <c r="M119" s="70"/>
      <c r="N119" s="70"/>
      <c r="O119" s="70"/>
      <c r="P119" s="70"/>
    </row>
    <row r="120" spans="1:16">
      <c r="A120" s="35" t="s">
        <v>262</v>
      </c>
      <c r="B120" s="35" t="s">
        <v>515</v>
      </c>
      <c r="C120" s="35">
        <v>31.559136564228499</v>
      </c>
      <c r="D120" s="35">
        <v>46.073204337147303</v>
      </c>
      <c r="E120" s="35">
        <v>4.9481818726412303</v>
      </c>
      <c r="F120" s="35">
        <v>17.419477225982899</v>
      </c>
      <c r="G120" s="35">
        <v>100</v>
      </c>
      <c r="H120" s="35">
        <v>31609</v>
      </c>
      <c r="I120" s="35">
        <v>46146</v>
      </c>
      <c r="J120" s="35">
        <v>4956</v>
      </c>
      <c r="K120" s="35">
        <v>17447</v>
      </c>
      <c r="L120" s="35">
        <v>100158</v>
      </c>
      <c r="M120" s="35">
        <v>1</v>
      </c>
      <c r="N120" s="35" t="s">
        <v>511</v>
      </c>
      <c r="O120" s="35" t="s">
        <v>676</v>
      </c>
      <c r="P120" s="35">
        <v>2021</v>
      </c>
    </row>
    <row r="121" spans="1:16">
      <c r="A121" s="35" t="s">
        <v>262</v>
      </c>
      <c r="B121" s="35" t="s">
        <v>514</v>
      </c>
      <c r="C121" s="35">
        <v>29.391117143258299</v>
      </c>
      <c r="D121" s="35">
        <v>46.526185238919801</v>
      </c>
      <c r="E121" s="35">
        <v>5.5155145785557202</v>
      </c>
      <c r="F121" s="35">
        <v>18.567183039266201</v>
      </c>
      <c r="G121" s="35">
        <v>100</v>
      </c>
      <c r="H121" s="35">
        <v>25120</v>
      </c>
      <c r="I121" s="35">
        <v>39765</v>
      </c>
      <c r="J121" s="35">
        <v>4714</v>
      </c>
      <c r="K121" s="35">
        <v>15869</v>
      </c>
      <c r="L121" s="35">
        <v>85468</v>
      </c>
      <c r="M121" s="35">
        <v>1</v>
      </c>
      <c r="N121" s="35" t="s">
        <v>511</v>
      </c>
      <c r="O121" s="35" t="s">
        <v>677</v>
      </c>
      <c r="P121" s="35">
        <v>2021</v>
      </c>
    </row>
    <row r="122" spans="1:16">
      <c r="A122" s="35" t="s">
        <v>262</v>
      </c>
      <c r="B122" s="35" t="s">
        <v>513</v>
      </c>
      <c r="C122" s="35">
        <v>28.154134309825999</v>
      </c>
      <c r="D122" s="35">
        <v>47.132605172885498</v>
      </c>
      <c r="E122" s="35">
        <v>5.7347896542290098</v>
      </c>
      <c r="F122" s="35">
        <v>18.978470863059499</v>
      </c>
      <c r="G122" s="35">
        <v>100</v>
      </c>
      <c r="H122" s="35">
        <v>13378</v>
      </c>
      <c r="I122" s="35">
        <v>22396</v>
      </c>
      <c r="J122" s="35">
        <v>2725</v>
      </c>
      <c r="K122" s="35">
        <v>9018</v>
      </c>
      <c r="L122" s="35">
        <v>47517</v>
      </c>
      <c r="M122" s="35">
        <v>1</v>
      </c>
      <c r="N122" s="35" t="s">
        <v>511</v>
      </c>
      <c r="O122" s="35" t="s">
        <v>678</v>
      </c>
      <c r="P122" s="35">
        <v>2021</v>
      </c>
    </row>
    <row r="123" spans="1:16">
      <c r="A123" s="35" t="s">
        <v>262</v>
      </c>
      <c r="B123" s="35" t="s">
        <v>512</v>
      </c>
      <c r="C123" s="35">
        <v>29.4452643458634</v>
      </c>
      <c r="D123" s="35">
        <v>46.974563764215603</v>
      </c>
      <c r="E123" s="35">
        <v>4.73825852938623</v>
      </c>
      <c r="F123" s="35">
        <v>18.8419133605348</v>
      </c>
      <c r="G123" s="35">
        <v>100</v>
      </c>
      <c r="H123" s="35">
        <v>16959</v>
      </c>
      <c r="I123" s="35">
        <v>27055</v>
      </c>
      <c r="J123" s="35">
        <v>2729</v>
      </c>
      <c r="K123" s="35">
        <v>10852</v>
      </c>
      <c r="L123" s="35">
        <v>57595</v>
      </c>
      <c r="M123" s="35">
        <v>1</v>
      </c>
      <c r="N123" s="35" t="s">
        <v>511</v>
      </c>
      <c r="O123" s="35" t="s">
        <v>679</v>
      </c>
      <c r="P123" s="35">
        <v>2021</v>
      </c>
    </row>
    <row r="124" spans="1:16">
      <c r="A124" s="35" t="s">
        <v>262</v>
      </c>
      <c r="B124" s="35" t="s">
        <v>510</v>
      </c>
      <c r="C124" s="35">
        <v>32.452677782180601</v>
      </c>
      <c r="D124" s="35">
        <v>45.149663181638097</v>
      </c>
      <c r="E124" s="35">
        <v>4.8518608833480696</v>
      </c>
      <c r="F124" s="35">
        <v>17.5457981528332</v>
      </c>
      <c r="G124" s="35">
        <v>100</v>
      </c>
      <c r="H124" s="35">
        <v>42587</v>
      </c>
      <c r="I124" s="35">
        <v>59249</v>
      </c>
      <c r="J124" s="35">
        <v>6367</v>
      </c>
      <c r="K124" s="35">
        <v>23025</v>
      </c>
      <c r="L124" s="35">
        <v>131228</v>
      </c>
      <c r="M124" s="35">
        <v>1</v>
      </c>
      <c r="N124" s="35" t="s">
        <v>511</v>
      </c>
      <c r="O124" s="35" t="s">
        <v>680</v>
      </c>
      <c r="P124" s="35">
        <v>2021</v>
      </c>
    </row>
    <row r="125" spans="1:16">
      <c r="A125" s="71" t="s">
        <v>274</v>
      </c>
      <c r="B125" s="71" t="s">
        <v>681</v>
      </c>
      <c r="C125" s="71">
        <v>29.096889991706799</v>
      </c>
      <c r="D125" s="71">
        <v>50.344160318923699</v>
      </c>
      <c r="E125" s="71">
        <v>3.7839117616326101</v>
      </c>
      <c r="F125" s="71">
        <v>16.7750379277369</v>
      </c>
      <c r="G125" s="71">
        <v>100</v>
      </c>
      <c r="H125" s="71">
        <v>439970</v>
      </c>
      <c r="I125" s="71">
        <v>761247</v>
      </c>
      <c r="J125" s="71">
        <v>57216</v>
      </c>
      <c r="K125" s="71">
        <v>253653</v>
      </c>
      <c r="L125" s="71">
        <v>1512086</v>
      </c>
      <c r="M125" s="71">
        <v>3</v>
      </c>
      <c r="N125" s="71" t="s">
        <v>518</v>
      </c>
      <c r="O125" s="71"/>
      <c r="P125" s="71">
        <v>2011</v>
      </c>
    </row>
    <row r="126" spans="1:16">
      <c r="A126" s="70" t="s">
        <v>274</v>
      </c>
      <c r="B126" s="70" t="s">
        <v>682</v>
      </c>
      <c r="C126" s="70">
        <v>26.683516845084799</v>
      </c>
      <c r="D126" s="70">
        <v>43.559033388453003</v>
      </c>
      <c r="E126" s="70">
        <v>6.6833477797494796</v>
      </c>
      <c r="F126" s="70">
        <v>23.074101986712801</v>
      </c>
      <c r="G126" s="70">
        <v>100</v>
      </c>
      <c r="H126" s="70">
        <v>410357</v>
      </c>
      <c r="I126" s="70">
        <v>669880</v>
      </c>
      <c r="J126" s="70">
        <v>102781</v>
      </c>
      <c r="K126" s="70">
        <v>354849</v>
      </c>
      <c r="L126" s="70">
        <v>1537867</v>
      </c>
      <c r="M126" s="70">
        <v>2</v>
      </c>
      <c r="N126" s="70" t="s">
        <v>518</v>
      </c>
      <c r="O126" s="70"/>
      <c r="P126" s="70">
        <v>2021</v>
      </c>
    </row>
    <row r="127" spans="1:16">
      <c r="A127" s="70" t="s">
        <v>274</v>
      </c>
      <c r="B127" s="70" t="s">
        <v>16</v>
      </c>
      <c r="C127" s="70" t="s">
        <v>16</v>
      </c>
      <c r="D127" s="70" t="s">
        <v>16</v>
      </c>
      <c r="E127" s="70" t="s">
        <v>16</v>
      </c>
      <c r="F127" s="70" t="s">
        <v>16</v>
      </c>
      <c r="G127" s="70"/>
      <c r="H127" s="70"/>
      <c r="I127" s="70"/>
      <c r="J127" s="70"/>
      <c r="K127" s="70"/>
      <c r="L127" s="70"/>
      <c r="M127" s="70"/>
      <c r="N127" s="70"/>
      <c r="O127" s="70"/>
      <c r="P127" s="70"/>
    </row>
    <row r="128" spans="1:16">
      <c r="A128" s="35" t="s">
        <v>274</v>
      </c>
      <c r="B128" s="35" t="s">
        <v>522</v>
      </c>
      <c r="C128" s="35">
        <v>30.784167810050899</v>
      </c>
      <c r="D128" s="35">
        <v>43.859445129183001</v>
      </c>
      <c r="E128" s="35">
        <v>5.7231227180763202</v>
      </c>
      <c r="F128" s="35">
        <v>19.633264342689699</v>
      </c>
      <c r="G128" s="35">
        <v>100</v>
      </c>
      <c r="H128" s="35">
        <v>26475</v>
      </c>
      <c r="I128" s="35">
        <v>37720</v>
      </c>
      <c r="J128" s="35">
        <v>4922</v>
      </c>
      <c r="K128" s="35">
        <v>16885</v>
      </c>
      <c r="L128" s="35">
        <v>86002</v>
      </c>
      <c r="M128" s="35">
        <v>1</v>
      </c>
      <c r="N128" s="35" t="s">
        <v>518</v>
      </c>
      <c r="O128" s="35" t="s">
        <v>683</v>
      </c>
      <c r="P128" s="35">
        <v>2021</v>
      </c>
    </row>
    <row r="129" spans="1:16">
      <c r="A129" s="35" t="s">
        <v>274</v>
      </c>
      <c r="B129" s="35" t="s">
        <v>521</v>
      </c>
      <c r="C129" s="35">
        <v>26.2391181498888</v>
      </c>
      <c r="D129" s="35">
        <v>42.461479860082797</v>
      </c>
      <c r="E129" s="35">
        <v>6.97332560784566</v>
      </c>
      <c r="F129" s="35">
        <v>24.326076382182698</v>
      </c>
      <c r="G129" s="35">
        <v>100</v>
      </c>
      <c r="H129" s="35">
        <v>293452</v>
      </c>
      <c r="I129" s="35">
        <v>474879</v>
      </c>
      <c r="J129" s="35">
        <v>77988</v>
      </c>
      <c r="K129" s="35">
        <v>272057</v>
      </c>
      <c r="L129" s="35">
        <v>1118376</v>
      </c>
      <c r="M129" s="35">
        <v>1</v>
      </c>
      <c r="N129" s="35" t="s">
        <v>518</v>
      </c>
      <c r="O129" s="35" t="s">
        <v>684</v>
      </c>
      <c r="P129" s="35">
        <v>2021</v>
      </c>
    </row>
    <row r="130" spans="1:16">
      <c r="A130" s="35" t="s">
        <v>274</v>
      </c>
      <c r="B130" s="35" t="s">
        <v>520</v>
      </c>
      <c r="C130" s="35">
        <v>28.978773354201302</v>
      </c>
      <c r="D130" s="35">
        <v>43.2627408784114</v>
      </c>
      <c r="E130" s="35">
        <v>6.5122762398513201</v>
      </c>
      <c r="F130" s="35">
        <v>21.2462095275359</v>
      </c>
      <c r="G130" s="35">
        <v>100</v>
      </c>
      <c r="H130" s="35">
        <v>11850</v>
      </c>
      <c r="I130" s="35">
        <v>17691</v>
      </c>
      <c r="J130" s="35">
        <v>2663</v>
      </c>
      <c r="K130" s="35">
        <v>8688</v>
      </c>
      <c r="L130" s="35">
        <v>40892</v>
      </c>
      <c r="M130" s="35">
        <v>1</v>
      </c>
      <c r="N130" s="35" t="s">
        <v>518</v>
      </c>
      <c r="O130" s="35" t="s">
        <v>685</v>
      </c>
      <c r="P130" s="35">
        <v>2021</v>
      </c>
    </row>
    <row r="131" spans="1:16">
      <c r="A131" s="35" t="s">
        <v>274</v>
      </c>
      <c r="B131" s="35" t="s">
        <v>519</v>
      </c>
      <c r="C131" s="35">
        <v>26.603917226105601</v>
      </c>
      <c r="D131" s="35">
        <v>47.416304368342601</v>
      </c>
      <c r="E131" s="35">
        <v>5.9513398221959397</v>
      </c>
      <c r="F131" s="35">
        <v>20.0284385833559</v>
      </c>
      <c r="G131" s="35">
        <v>100</v>
      </c>
      <c r="H131" s="35">
        <v>42284</v>
      </c>
      <c r="I131" s="35">
        <v>75363</v>
      </c>
      <c r="J131" s="35">
        <v>9459</v>
      </c>
      <c r="K131" s="35">
        <v>31833</v>
      </c>
      <c r="L131" s="35">
        <v>158939</v>
      </c>
      <c r="M131" s="35">
        <v>1</v>
      </c>
      <c r="N131" s="35" t="s">
        <v>518</v>
      </c>
      <c r="O131" s="35" t="s">
        <v>686</v>
      </c>
      <c r="P131" s="35">
        <v>2021</v>
      </c>
    </row>
    <row r="132" spans="1:16">
      <c r="A132" s="35" t="s">
        <v>274</v>
      </c>
      <c r="B132" s="35" t="s">
        <v>517</v>
      </c>
      <c r="C132" s="35">
        <v>27.155875443295599</v>
      </c>
      <c r="D132" s="35">
        <v>48.0532403597241</v>
      </c>
      <c r="E132" s="35">
        <v>5.7976327642191299</v>
      </c>
      <c r="F132" s="35">
        <v>18.993251432761198</v>
      </c>
      <c r="G132" s="35">
        <v>100</v>
      </c>
      <c r="H132" s="35">
        <v>36296</v>
      </c>
      <c r="I132" s="35">
        <v>64227</v>
      </c>
      <c r="J132" s="35">
        <v>7749</v>
      </c>
      <c r="K132" s="35">
        <v>25386</v>
      </c>
      <c r="L132" s="35">
        <v>133658</v>
      </c>
      <c r="M132" s="35">
        <v>1</v>
      </c>
      <c r="N132" s="35" t="s">
        <v>518</v>
      </c>
      <c r="O132" s="35" t="s">
        <v>687</v>
      </c>
      <c r="P132" s="35">
        <v>2021</v>
      </c>
    </row>
    <row r="133" spans="1:16">
      <c r="A133" s="71" t="s">
        <v>284</v>
      </c>
      <c r="B133" s="71" t="s">
        <v>688</v>
      </c>
      <c r="C133" s="71">
        <v>29.8183456102478</v>
      </c>
      <c r="D133" s="71">
        <v>54.557838823613402</v>
      </c>
      <c r="E133" s="71">
        <v>2.85307801745684</v>
      </c>
      <c r="F133" s="71">
        <v>12.7707375486819</v>
      </c>
      <c r="G133" s="71">
        <v>100</v>
      </c>
      <c r="H133" s="71">
        <v>108568</v>
      </c>
      <c r="I133" s="71">
        <v>198644</v>
      </c>
      <c r="J133" s="71">
        <v>10388</v>
      </c>
      <c r="K133" s="71">
        <v>46498</v>
      </c>
      <c r="L133" s="71">
        <v>364098</v>
      </c>
      <c r="M133" s="71">
        <v>3</v>
      </c>
      <c r="N133" s="71" t="s">
        <v>525</v>
      </c>
      <c r="O133" s="71"/>
      <c r="P133" s="71">
        <v>2011</v>
      </c>
    </row>
    <row r="134" spans="1:16">
      <c r="A134" s="70" t="s">
        <v>284</v>
      </c>
      <c r="B134" s="70" t="s">
        <v>689</v>
      </c>
      <c r="C134" s="70">
        <v>28.686376036343301</v>
      </c>
      <c r="D134" s="70">
        <v>47.185613265194299</v>
      </c>
      <c r="E134" s="70">
        <v>5.3231031159833604</v>
      </c>
      <c r="F134" s="70">
        <v>18.804907582479</v>
      </c>
      <c r="G134" s="70">
        <v>100</v>
      </c>
      <c r="H134" s="70">
        <v>102106</v>
      </c>
      <c r="I134" s="70">
        <v>167952</v>
      </c>
      <c r="J134" s="70">
        <v>18947</v>
      </c>
      <c r="K134" s="70">
        <v>66934</v>
      </c>
      <c r="L134" s="70">
        <v>355939</v>
      </c>
      <c r="M134" s="70">
        <v>2</v>
      </c>
      <c r="N134" s="70" t="s">
        <v>525</v>
      </c>
      <c r="O134" s="70"/>
      <c r="P134" s="70">
        <v>2021</v>
      </c>
    </row>
    <row r="135" spans="1:16">
      <c r="A135" s="70" t="s">
        <v>284</v>
      </c>
      <c r="B135" s="70" t="s">
        <v>16</v>
      </c>
      <c r="C135" s="70" t="s">
        <v>16</v>
      </c>
      <c r="D135" s="70" t="s">
        <v>16</v>
      </c>
      <c r="E135" s="70" t="s">
        <v>16</v>
      </c>
      <c r="F135" s="70" t="s">
        <v>16</v>
      </c>
      <c r="G135" s="70"/>
      <c r="H135" s="70"/>
      <c r="I135" s="70"/>
      <c r="J135" s="70"/>
      <c r="K135" s="70"/>
      <c r="L135" s="70"/>
      <c r="M135" s="70"/>
      <c r="N135" s="70"/>
      <c r="O135" s="70"/>
      <c r="P135" s="70"/>
    </row>
    <row r="136" spans="1:16">
      <c r="A136" s="35" t="s">
        <v>284</v>
      </c>
      <c r="B136" s="35" t="s">
        <v>528</v>
      </c>
      <c r="C136" s="35">
        <v>27.971343283582101</v>
      </c>
      <c r="D136" s="35">
        <v>47.215522388059703</v>
      </c>
      <c r="E136" s="35">
        <v>5.9044776119403002</v>
      </c>
      <c r="F136" s="35">
        <v>18.908656716417902</v>
      </c>
      <c r="G136" s="35">
        <v>100</v>
      </c>
      <c r="H136" s="35">
        <v>23426</v>
      </c>
      <c r="I136" s="35">
        <v>39543</v>
      </c>
      <c r="J136" s="35">
        <v>4945</v>
      </c>
      <c r="K136" s="35">
        <v>15836</v>
      </c>
      <c r="L136" s="35">
        <v>83750</v>
      </c>
      <c r="M136" s="35">
        <v>1</v>
      </c>
      <c r="N136" s="35" t="s">
        <v>525</v>
      </c>
      <c r="O136" s="35" t="s">
        <v>690</v>
      </c>
      <c r="P136" s="35">
        <v>2021</v>
      </c>
    </row>
    <row r="137" spans="1:16">
      <c r="A137" s="35" t="s">
        <v>284</v>
      </c>
      <c r="B137" s="35" t="s">
        <v>527</v>
      </c>
      <c r="C137" s="35">
        <v>28.366706600490598</v>
      </c>
      <c r="D137" s="35">
        <v>46.099606366592504</v>
      </c>
      <c r="E137" s="35">
        <v>5.3134805179987401</v>
      </c>
      <c r="F137" s="35">
        <v>20.2202065149181</v>
      </c>
      <c r="G137" s="35">
        <v>100</v>
      </c>
      <c r="H137" s="35">
        <v>24862</v>
      </c>
      <c r="I137" s="35">
        <v>40404</v>
      </c>
      <c r="J137" s="35">
        <v>4657</v>
      </c>
      <c r="K137" s="35">
        <v>17722</v>
      </c>
      <c r="L137" s="35">
        <v>87645</v>
      </c>
      <c r="M137" s="35">
        <v>1</v>
      </c>
      <c r="N137" s="35" t="s">
        <v>525</v>
      </c>
      <c r="O137" s="35" t="s">
        <v>691</v>
      </c>
      <c r="P137" s="35">
        <v>2021</v>
      </c>
    </row>
    <row r="138" spans="1:16">
      <c r="A138" s="35" t="s">
        <v>284</v>
      </c>
      <c r="B138" s="35" t="s">
        <v>526</v>
      </c>
      <c r="C138" s="35">
        <v>27.5499980977261</v>
      </c>
      <c r="D138" s="35">
        <v>47.669714532104003</v>
      </c>
      <c r="E138" s="35">
        <v>5.4417713974103696</v>
      </c>
      <c r="F138" s="35">
        <v>19.338515972759399</v>
      </c>
      <c r="G138" s="35">
        <v>100</v>
      </c>
      <c r="H138" s="35">
        <v>21724</v>
      </c>
      <c r="I138" s="35">
        <v>37589</v>
      </c>
      <c r="J138" s="35">
        <v>4291</v>
      </c>
      <c r="K138" s="35">
        <v>15249</v>
      </c>
      <c r="L138" s="35">
        <v>78853</v>
      </c>
      <c r="M138" s="35">
        <v>1</v>
      </c>
      <c r="N138" s="35" t="s">
        <v>525</v>
      </c>
      <c r="O138" s="35" t="s">
        <v>692</v>
      </c>
      <c r="P138" s="35">
        <v>2021</v>
      </c>
    </row>
    <row r="139" spans="1:16">
      <c r="A139" s="35" t="s">
        <v>284</v>
      </c>
      <c r="B139" s="35" t="s">
        <v>524</v>
      </c>
      <c r="C139" s="35">
        <v>30.365877889318899</v>
      </c>
      <c r="D139" s="35">
        <v>47.701317993017398</v>
      </c>
      <c r="E139" s="35">
        <v>4.7818641133114497</v>
      </c>
      <c r="F139" s="35">
        <v>17.1509400043523</v>
      </c>
      <c r="G139" s="35">
        <v>100</v>
      </c>
      <c r="H139" s="35">
        <v>32094</v>
      </c>
      <c r="I139" s="35">
        <v>50416</v>
      </c>
      <c r="J139" s="35">
        <v>5054</v>
      </c>
      <c r="K139" s="35">
        <v>18127</v>
      </c>
      <c r="L139" s="35">
        <v>105691</v>
      </c>
      <c r="M139" s="35">
        <v>1</v>
      </c>
      <c r="N139" s="35" t="s">
        <v>525</v>
      </c>
      <c r="O139" s="35" t="s">
        <v>693</v>
      </c>
      <c r="P139" s="35">
        <v>2021</v>
      </c>
    </row>
    <row r="140" spans="1:16">
      <c r="A140" s="71" t="s">
        <v>296</v>
      </c>
      <c r="B140" s="71" t="s">
        <v>694</v>
      </c>
      <c r="C140" s="71">
        <v>29.465304127191001</v>
      </c>
      <c r="D140" s="71">
        <v>55.809027211992799</v>
      </c>
      <c r="E140" s="71">
        <v>2.8364254288973201</v>
      </c>
      <c r="F140" s="71">
        <v>11.889243231918799</v>
      </c>
      <c r="G140" s="71">
        <v>100</v>
      </c>
      <c r="H140" s="71">
        <v>25316</v>
      </c>
      <c r="I140" s="71">
        <v>47950</v>
      </c>
      <c r="J140" s="71">
        <v>2437</v>
      </c>
      <c r="K140" s="71">
        <v>10215</v>
      </c>
      <c r="L140" s="71">
        <v>85918</v>
      </c>
      <c r="M140" s="71">
        <v>3</v>
      </c>
      <c r="N140" s="71" t="s">
        <v>531</v>
      </c>
      <c r="O140" s="71"/>
      <c r="P140" s="71">
        <v>2011</v>
      </c>
    </row>
    <row r="141" spans="1:16">
      <c r="A141" s="70" t="s">
        <v>296</v>
      </c>
      <c r="B141" s="70" t="s">
        <v>695</v>
      </c>
      <c r="C141" s="70">
        <v>28.924539808580299</v>
      </c>
      <c r="D141" s="70">
        <v>47.985612406188203</v>
      </c>
      <c r="E141" s="70">
        <v>5.3094701731240699</v>
      </c>
      <c r="F141" s="70">
        <v>17.7803776121075</v>
      </c>
      <c r="G141" s="70">
        <v>100</v>
      </c>
      <c r="H141" s="70">
        <v>23240</v>
      </c>
      <c r="I141" s="70">
        <v>38555</v>
      </c>
      <c r="J141" s="70">
        <v>4266</v>
      </c>
      <c r="K141" s="70">
        <v>14286</v>
      </c>
      <c r="L141" s="70">
        <v>80347</v>
      </c>
      <c r="M141" s="70">
        <v>2</v>
      </c>
      <c r="N141" s="70" t="s">
        <v>531</v>
      </c>
      <c r="O141" s="70"/>
      <c r="P141" s="70">
        <v>2021</v>
      </c>
    </row>
    <row r="142" spans="1:16">
      <c r="A142" s="70" t="s">
        <v>296</v>
      </c>
      <c r="B142" s="70" t="s">
        <v>16</v>
      </c>
      <c r="C142" s="70" t="s">
        <v>16</v>
      </c>
      <c r="D142" s="70" t="s">
        <v>16</v>
      </c>
      <c r="E142" s="70" t="s">
        <v>16</v>
      </c>
      <c r="F142" s="70" t="s">
        <v>16</v>
      </c>
      <c r="G142" s="70"/>
      <c r="H142" s="70"/>
      <c r="I142" s="70"/>
      <c r="J142" s="70"/>
      <c r="K142" s="70"/>
      <c r="L142" s="70"/>
      <c r="M142" s="70"/>
      <c r="N142" s="70"/>
      <c r="O142" s="70"/>
      <c r="P142" s="70"/>
    </row>
    <row r="143" spans="1:16">
      <c r="A143" s="35" t="s">
        <v>296</v>
      </c>
      <c r="B143" s="35" t="s">
        <v>532</v>
      </c>
      <c r="C143" s="35">
        <v>28.020295287288</v>
      </c>
      <c r="D143" s="35">
        <v>47.309960232207303</v>
      </c>
      <c r="E143" s="35">
        <v>5.9560268775426204</v>
      </c>
      <c r="F143" s="35">
        <v>18.713717602961999</v>
      </c>
      <c r="G143" s="35">
        <v>100</v>
      </c>
      <c r="H143" s="35">
        <v>6130</v>
      </c>
      <c r="I143" s="35">
        <v>10350</v>
      </c>
      <c r="J143" s="35">
        <v>1303</v>
      </c>
      <c r="K143" s="35">
        <v>4094</v>
      </c>
      <c r="L143" s="35">
        <v>21877</v>
      </c>
      <c r="M143" s="35">
        <v>1</v>
      </c>
      <c r="N143" s="35" t="s">
        <v>531</v>
      </c>
      <c r="O143" s="35" t="s">
        <v>696</v>
      </c>
      <c r="P143" s="35">
        <v>2021</v>
      </c>
    </row>
    <row r="144" spans="1:16">
      <c r="A144" s="35" t="s">
        <v>296</v>
      </c>
      <c r="B144" s="35" t="s">
        <v>530</v>
      </c>
      <c r="C144" s="35">
        <v>29.262869847785201</v>
      </c>
      <c r="D144" s="35">
        <v>48.238412861296403</v>
      </c>
      <c r="E144" s="35">
        <v>5.0675560116299003</v>
      </c>
      <c r="F144" s="35">
        <v>17.431161279288499</v>
      </c>
      <c r="G144" s="35">
        <v>100</v>
      </c>
      <c r="H144" s="35">
        <v>17110</v>
      </c>
      <c r="I144" s="35">
        <v>28205</v>
      </c>
      <c r="J144" s="35">
        <v>2963</v>
      </c>
      <c r="K144" s="35">
        <v>10192</v>
      </c>
      <c r="L144" s="35">
        <v>58470</v>
      </c>
      <c r="M144" s="35">
        <v>1</v>
      </c>
      <c r="N144" s="35" t="s">
        <v>531</v>
      </c>
      <c r="O144" s="35" t="s">
        <v>697</v>
      </c>
      <c r="P144" s="35">
        <v>2021</v>
      </c>
    </row>
    <row r="145" spans="1:16">
      <c r="A145" s="71" t="s">
        <v>306</v>
      </c>
      <c r="B145" s="71" t="s">
        <v>698</v>
      </c>
      <c r="C145" s="71">
        <v>22.7563549993687</v>
      </c>
      <c r="D145" s="71">
        <v>59.850721684899199</v>
      </c>
      <c r="E145" s="71">
        <v>3.04600312630784</v>
      </c>
      <c r="F145" s="71">
        <v>14.346920189424299</v>
      </c>
      <c r="G145" s="71">
        <v>100</v>
      </c>
      <c r="H145" s="71">
        <v>355069</v>
      </c>
      <c r="I145" s="71">
        <v>933855</v>
      </c>
      <c r="J145" s="71">
        <v>47527</v>
      </c>
      <c r="K145" s="71">
        <v>223856</v>
      </c>
      <c r="L145" s="71">
        <v>1560307</v>
      </c>
      <c r="M145" s="71">
        <v>3</v>
      </c>
      <c r="N145" s="71" t="s">
        <v>535</v>
      </c>
      <c r="O145" s="71"/>
      <c r="P145" s="71">
        <v>2011</v>
      </c>
    </row>
    <row r="146" spans="1:16">
      <c r="A146" s="70" t="s">
        <v>306</v>
      </c>
      <c r="B146" s="70" t="s">
        <v>699</v>
      </c>
      <c r="C146" s="70">
        <v>23.243434039214499</v>
      </c>
      <c r="D146" s="70">
        <v>51.367480869463499</v>
      </c>
      <c r="E146" s="70">
        <v>5.4621862173172699</v>
      </c>
      <c r="F146" s="70">
        <v>19.926898874004799</v>
      </c>
      <c r="G146" s="70">
        <v>100</v>
      </c>
      <c r="H146" s="70">
        <v>363495</v>
      </c>
      <c r="I146" s="70">
        <v>803316</v>
      </c>
      <c r="J146" s="70">
        <v>85421</v>
      </c>
      <c r="K146" s="70">
        <v>311629</v>
      </c>
      <c r="L146" s="70">
        <v>1563861</v>
      </c>
      <c r="M146" s="70">
        <v>2</v>
      </c>
      <c r="N146" s="70" t="s">
        <v>535</v>
      </c>
      <c r="O146" s="70"/>
      <c r="P146" s="70">
        <v>2021</v>
      </c>
    </row>
    <row r="147" spans="1:16">
      <c r="A147" s="70" t="s">
        <v>306</v>
      </c>
      <c r="B147" s="70" t="s">
        <v>16</v>
      </c>
      <c r="C147" s="70" t="s">
        <v>16</v>
      </c>
      <c r="D147" s="70" t="s">
        <v>16</v>
      </c>
      <c r="E147" s="70" t="s">
        <v>16</v>
      </c>
      <c r="F147" s="70" t="s">
        <v>16</v>
      </c>
      <c r="G147" s="70"/>
      <c r="H147" s="70"/>
      <c r="I147" s="70"/>
      <c r="J147" s="70"/>
      <c r="K147" s="70"/>
      <c r="L147" s="70"/>
      <c r="M147" s="70"/>
      <c r="N147" s="70"/>
      <c r="O147" s="70"/>
      <c r="P147" s="70"/>
    </row>
    <row r="148" spans="1:16">
      <c r="A148" s="35" t="s">
        <v>306</v>
      </c>
      <c r="B148" s="35" t="s">
        <v>539</v>
      </c>
      <c r="C148" s="35">
        <v>24.4750349976668</v>
      </c>
      <c r="D148" s="35">
        <v>51.0272745102017</v>
      </c>
      <c r="E148" s="35">
        <v>5.1958854916918602</v>
      </c>
      <c r="F148" s="35">
        <v>19.3018050004396</v>
      </c>
      <c r="G148" s="35">
        <v>100</v>
      </c>
      <c r="H148" s="35">
        <v>72381</v>
      </c>
      <c r="I148" s="35">
        <v>150905</v>
      </c>
      <c r="J148" s="35">
        <v>15366</v>
      </c>
      <c r="K148" s="35">
        <v>57082</v>
      </c>
      <c r="L148" s="35">
        <v>295734</v>
      </c>
      <c r="M148" s="35">
        <v>1</v>
      </c>
      <c r="N148" s="35" t="s">
        <v>535</v>
      </c>
      <c r="O148" s="35" t="s">
        <v>700</v>
      </c>
      <c r="P148" s="35">
        <v>2021</v>
      </c>
    </row>
    <row r="149" spans="1:16">
      <c r="A149" s="35" t="s">
        <v>306</v>
      </c>
      <c r="B149" s="35" t="s">
        <v>538</v>
      </c>
      <c r="C149" s="35">
        <v>22.0780763770295</v>
      </c>
      <c r="D149" s="35">
        <v>50.876736100693499</v>
      </c>
      <c r="E149" s="35">
        <v>5.7396181988596604</v>
      </c>
      <c r="F149" s="35">
        <v>21.305569323417298</v>
      </c>
      <c r="G149" s="35">
        <v>100</v>
      </c>
      <c r="H149" s="35">
        <v>183968</v>
      </c>
      <c r="I149" s="35">
        <v>423936</v>
      </c>
      <c r="J149" s="35">
        <v>47826</v>
      </c>
      <c r="K149" s="35">
        <v>177531</v>
      </c>
      <c r="L149" s="35">
        <v>833261</v>
      </c>
      <c r="M149" s="35">
        <v>1</v>
      </c>
      <c r="N149" s="35" t="s">
        <v>535</v>
      </c>
      <c r="O149" s="35" t="s">
        <v>701</v>
      </c>
      <c r="P149" s="35">
        <v>2021</v>
      </c>
    </row>
    <row r="150" spans="1:16">
      <c r="A150" s="35" t="s">
        <v>306</v>
      </c>
      <c r="B150" s="35" t="s">
        <v>537</v>
      </c>
      <c r="C150" s="35">
        <v>23.207382914829701</v>
      </c>
      <c r="D150" s="35">
        <v>53.391157114561402</v>
      </c>
      <c r="E150" s="35">
        <v>5.2848060826784202</v>
      </c>
      <c r="F150" s="35">
        <v>18.1166538879305</v>
      </c>
      <c r="G150" s="35">
        <v>100</v>
      </c>
      <c r="H150" s="35">
        <v>58115</v>
      </c>
      <c r="I150" s="35">
        <v>133700</v>
      </c>
      <c r="J150" s="35">
        <v>13234</v>
      </c>
      <c r="K150" s="35">
        <v>45367</v>
      </c>
      <c r="L150" s="35">
        <v>250416</v>
      </c>
      <c r="M150" s="35">
        <v>1</v>
      </c>
      <c r="N150" s="35" t="s">
        <v>535</v>
      </c>
      <c r="O150" s="35" t="s">
        <v>702</v>
      </c>
      <c r="P150" s="35">
        <v>2021</v>
      </c>
    </row>
    <row r="151" spans="1:16">
      <c r="A151" s="35" t="s">
        <v>306</v>
      </c>
      <c r="B151" s="35" t="s">
        <v>536</v>
      </c>
      <c r="C151" s="35">
        <v>27.112651931430399</v>
      </c>
      <c r="D151" s="35">
        <v>50.965372651657397</v>
      </c>
      <c r="E151" s="35">
        <v>4.8248078161612602</v>
      </c>
      <c r="F151" s="35">
        <v>17.0971676007509</v>
      </c>
      <c r="G151" s="35">
        <v>100</v>
      </c>
      <c r="H151" s="35">
        <v>19786</v>
      </c>
      <c r="I151" s="35">
        <v>37193</v>
      </c>
      <c r="J151" s="35">
        <v>3521</v>
      </c>
      <c r="K151" s="35">
        <v>12477</v>
      </c>
      <c r="L151" s="35">
        <v>72977</v>
      </c>
      <c r="M151" s="35">
        <v>1</v>
      </c>
      <c r="N151" s="35" t="s">
        <v>535</v>
      </c>
      <c r="O151" s="35" t="s">
        <v>703</v>
      </c>
      <c r="P151" s="35">
        <v>2021</v>
      </c>
    </row>
    <row r="152" spans="1:16">
      <c r="A152" s="35" t="s">
        <v>306</v>
      </c>
      <c r="B152" s="35" t="s">
        <v>534</v>
      </c>
      <c r="C152" s="35">
        <v>26.2350524342217</v>
      </c>
      <c r="D152" s="35">
        <v>51.655557848088797</v>
      </c>
      <c r="E152" s="35">
        <v>4.9106061557507203</v>
      </c>
      <c r="F152" s="35">
        <v>17.1987835619388</v>
      </c>
      <c r="G152" s="35">
        <v>100</v>
      </c>
      <c r="H152" s="35">
        <v>29245</v>
      </c>
      <c r="I152" s="35">
        <v>57582</v>
      </c>
      <c r="J152" s="35">
        <v>5474</v>
      </c>
      <c r="K152" s="35">
        <v>19172</v>
      </c>
      <c r="L152" s="35">
        <v>111473</v>
      </c>
      <c r="M152" s="35">
        <v>1</v>
      </c>
      <c r="N152" s="35" t="s">
        <v>535</v>
      </c>
      <c r="O152" s="35" t="s">
        <v>704</v>
      </c>
      <c r="P152" s="35">
        <v>2021</v>
      </c>
    </row>
    <row r="153" spans="1:16">
      <c r="A153" s="71" t="s">
        <v>317</v>
      </c>
      <c r="B153" s="71" t="s">
        <v>705</v>
      </c>
      <c r="C153" s="71">
        <v>27.334865948868298</v>
      </c>
      <c r="D153" s="71">
        <v>58.913776315465697</v>
      </c>
      <c r="E153" s="71">
        <v>2.29118992129527</v>
      </c>
      <c r="F153" s="71">
        <v>11.460167814370701</v>
      </c>
      <c r="G153" s="71">
        <v>100</v>
      </c>
      <c r="H153" s="71">
        <v>311050</v>
      </c>
      <c r="I153" s="71">
        <v>670394</v>
      </c>
      <c r="J153" s="71">
        <v>26072</v>
      </c>
      <c r="K153" s="71">
        <v>130408</v>
      </c>
      <c r="L153" s="71">
        <v>1137924</v>
      </c>
      <c r="M153" s="71">
        <v>3</v>
      </c>
      <c r="N153" s="71" t="s">
        <v>542</v>
      </c>
      <c r="O153" s="71"/>
      <c r="P153" s="71">
        <v>2011</v>
      </c>
    </row>
    <row r="154" spans="1:16">
      <c r="A154" s="70" t="s">
        <v>317</v>
      </c>
      <c r="B154" s="70" t="s">
        <v>706</v>
      </c>
      <c r="C154" s="70">
        <v>28.625557949960498</v>
      </c>
      <c r="D154" s="70">
        <v>50.653636815227003</v>
      </c>
      <c r="E154" s="70">
        <v>4.3081420489673699</v>
      </c>
      <c r="F154" s="70">
        <v>16.412663185845101</v>
      </c>
      <c r="G154" s="70">
        <v>100</v>
      </c>
      <c r="H154" s="70">
        <v>320399</v>
      </c>
      <c r="I154" s="70">
        <v>566954</v>
      </c>
      <c r="J154" s="70">
        <v>48220</v>
      </c>
      <c r="K154" s="70">
        <v>183703</v>
      </c>
      <c r="L154" s="70">
        <v>1119276</v>
      </c>
      <c r="M154" s="70">
        <v>2</v>
      </c>
      <c r="N154" s="70" t="s">
        <v>542</v>
      </c>
      <c r="O154" s="70"/>
      <c r="P154" s="70">
        <v>2021</v>
      </c>
    </row>
    <row r="155" spans="1:16">
      <c r="A155" s="70" t="s">
        <v>317</v>
      </c>
      <c r="B155" s="70" t="s">
        <v>16</v>
      </c>
      <c r="C155" s="70" t="s">
        <v>16</v>
      </c>
      <c r="D155" s="70" t="s">
        <v>16</v>
      </c>
      <c r="E155" s="70" t="s">
        <v>16</v>
      </c>
      <c r="F155" s="70" t="s">
        <v>16</v>
      </c>
      <c r="G155" s="70"/>
      <c r="H155" s="70"/>
      <c r="I155" s="70"/>
      <c r="J155" s="70"/>
      <c r="K155" s="70"/>
      <c r="L155" s="70"/>
      <c r="M155" s="70"/>
      <c r="N155" s="70"/>
      <c r="O155" s="70"/>
      <c r="P155" s="70"/>
    </row>
    <row r="156" spans="1:16">
      <c r="A156" s="35" t="s">
        <v>317</v>
      </c>
      <c r="B156" s="35" t="s">
        <v>547</v>
      </c>
      <c r="C156" s="35">
        <v>29.341581696095499</v>
      </c>
      <c r="D156" s="35">
        <v>48.833001740860503</v>
      </c>
      <c r="E156" s="35">
        <v>4.4852026858990302</v>
      </c>
      <c r="F156" s="35">
        <v>17.340213877145001</v>
      </c>
      <c r="G156" s="35">
        <v>100</v>
      </c>
      <c r="H156" s="35">
        <v>47193</v>
      </c>
      <c r="I156" s="35">
        <v>78543</v>
      </c>
      <c r="J156" s="35">
        <v>7214</v>
      </c>
      <c r="K156" s="35">
        <v>27890</v>
      </c>
      <c r="L156" s="35">
        <v>160840</v>
      </c>
      <c r="M156" s="35">
        <v>1</v>
      </c>
      <c r="N156" s="35" t="s">
        <v>542</v>
      </c>
      <c r="O156" s="35" t="s">
        <v>707</v>
      </c>
      <c r="P156" s="35">
        <v>2021</v>
      </c>
    </row>
    <row r="157" spans="1:16">
      <c r="A157" s="35" t="s">
        <v>317</v>
      </c>
      <c r="B157" s="35" t="s">
        <v>546</v>
      </c>
      <c r="C157" s="35">
        <v>28.498258366022299</v>
      </c>
      <c r="D157" s="35">
        <v>48.773074933744702</v>
      </c>
      <c r="E157" s="35">
        <v>4.8349223931561296</v>
      </c>
      <c r="F157" s="35">
        <v>17.893744307076801</v>
      </c>
      <c r="G157" s="35">
        <v>100</v>
      </c>
      <c r="H157" s="35">
        <v>62261</v>
      </c>
      <c r="I157" s="35">
        <v>106556</v>
      </c>
      <c r="J157" s="35">
        <v>10563</v>
      </c>
      <c r="K157" s="35">
        <v>39093</v>
      </c>
      <c r="L157" s="35">
        <v>218473</v>
      </c>
      <c r="M157" s="35">
        <v>1</v>
      </c>
      <c r="N157" s="35" t="s">
        <v>542</v>
      </c>
      <c r="O157" s="35" t="s">
        <v>708</v>
      </c>
      <c r="P157" s="35">
        <v>2021</v>
      </c>
    </row>
    <row r="158" spans="1:16">
      <c r="A158" s="35" t="s">
        <v>317</v>
      </c>
      <c r="B158" s="35" t="s">
        <v>545</v>
      </c>
      <c r="C158" s="35">
        <v>28.568103695216301</v>
      </c>
      <c r="D158" s="35">
        <v>50.352692638212503</v>
      </c>
      <c r="E158" s="35">
        <v>4.7670199560775304</v>
      </c>
      <c r="F158" s="35">
        <v>16.312183710493599</v>
      </c>
      <c r="G158" s="35">
        <v>100</v>
      </c>
      <c r="H158" s="35">
        <v>47871</v>
      </c>
      <c r="I158" s="35">
        <v>84375</v>
      </c>
      <c r="J158" s="35">
        <v>7988</v>
      </c>
      <c r="K158" s="35">
        <v>27334</v>
      </c>
      <c r="L158" s="35">
        <v>167568</v>
      </c>
      <c r="M158" s="35">
        <v>1</v>
      </c>
      <c r="N158" s="35" t="s">
        <v>542</v>
      </c>
      <c r="O158" s="35" t="s">
        <v>709</v>
      </c>
      <c r="P158" s="35">
        <v>2021</v>
      </c>
    </row>
    <row r="159" spans="1:16">
      <c r="A159" s="35" t="s">
        <v>317</v>
      </c>
      <c r="B159" s="35" t="s">
        <v>544</v>
      </c>
      <c r="C159" s="35">
        <v>28.8739867893803</v>
      </c>
      <c r="D159" s="35">
        <v>48.998225166047597</v>
      </c>
      <c r="E159" s="35">
        <v>4.4919766526997602</v>
      </c>
      <c r="F159" s="35">
        <v>17.635811391872402</v>
      </c>
      <c r="G159" s="35">
        <v>100</v>
      </c>
      <c r="H159" s="35">
        <v>31561</v>
      </c>
      <c r="I159" s="35">
        <v>53558</v>
      </c>
      <c r="J159" s="35">
        <v>4910</v>
      </c>
      <c r="K159" s="35">
        <v>19277</v>
      </c>
      <c r="L159" s="35">
        <v>109306</v>
      </c>
      <c r="M159" s="35">
        <v>1</v>
      </c>
      <c r="N159" s="35" t="s">
        <v>542</v>
      </c>
      <c r="O159" s="35" t="s">
        <v>710</v>
      </c>
      <c r="P159" s="35">
        <v>2021</v>
      </c>
    </row>
    <row r="160" spans="1:16">
      <c r="A160" s="35" t="s">
        <v>317</v>
      </c>
      <c r="B160" s="35" t="s">
        <v>543</v>
      </c>
      <c r="C160" s="35">
        <v>27.8124142974678</v>
      </c>
      <c r="D160" s="35">
        <v>55.422799158972502</v>
      </c>
      <c r="E160" s="35">
        <v>3.44455617515312</v>
      </c>
      <c r="F160" s="35">
        <v>13.3202303684066</v>
      </c>
      <c r="G160" s="35">
        <v>100</v>
      </c>
      <c r="H160" s="35">
        <v>30424</v>
      </c>
      <c r="I160" s="35">
        <v>60627</v>
      </c>
      <c r="J160" s="35">
        <v>3768</v>
      </c>
      <c r="K160" s="35">
        <v>14571</v>
      </c>
      <c r="L160" s="35">
        <v>109390</v>
      </c>
      <c r="M160" s="35">
        <v>1</v>
      </c>
      <c r="N160" s="35" t="s">
        <v>542</v>
      </c>
      <c r="O160" s="35" t="s">
        <v>711</v>
      </c>
      <c r="P160" s="35">
        <v>2021</v>
      </c>
    </row>
    <row r="161" spans="1:18">
      <c r="A161" s="35" t="s">
        <v>317</v>
      </c>
      <c r="B161" s="35" t="s">
        <v>541</v>
      </c>
      <c r="C161" s="35">
        <v>28.580516201629099</v>
      </c>
      <c r="D161" s="35">
        <v>51.8223121920051</v>
      </c>
      <c r="E161" s="35">
        <v>3.8951198618034</v>
      </c>
      <c r="F161" s="35">
        <v>15.7020517445625</v>
      </c>
      <c r="G161" s="35">
        <v>100</v>
      </c>
      <c r="H161" s="35">
        <v>101089</v>
      </c>
      <c r="I161" s="35">
        <v>183295</v>
      </c>
      <c r="J161" s="35">
        <v>13777</v>
      </c>
      <c r="K161" s="35">
        <v>55538</v>
      </c>
      <c r="L161" s="35">
        <v>353699</v>
      </c>
      <c r="M161" s="35">
        <v>1</v>
      </c>
      <c r="N161" s="35" t="s">
        <v>542</v>
      </c>
      <c r="O161" s="35" t="s">
        <v>712</v>
      </c>
      <c r="P161" s="35">
        <v>2021</v>
      </c>
    </row>
    <row r="162" spans="1:18">
      <c r="A162" s="71" t="s">
        <v>328</v>
      </c>
      <c r="B162" s="71" t="s">
        <v>713</v>
      </c>
      <c r="C162" s="71">
        <v>27.987050833713401</v>
      </c>
      <c r="D162" s="71">
        <v>58.492980588921</v>
      </c>
      <c r="E162" s="71">
        <v>2.47896710759718</v>
      </c>
      <c r="F162" s="71">
        <v>11.0410014697684</v>
      </c>
      <c r="G162" s="71">
        <v>100</v>
      </c>
      <c r="H162" s="71">
        <v>44177</v>
      </c>
      <c r="I162" s="71">
        <v>92330</v>
      </c>
      <c r="J162" s="71">
        <v>3913</v>
      </c>
      <c r="K162" s="71">
        <v>17428</v>
      </c>
      <c r="L162" s="71">
        <v>157848</v>
      </c>
      <c r="M162" s="71">
        <v>3</v>
      </c>
      <c r="N162" s="71" t="s">
        <v>550</v>
      </c>
      <c r="O162" s="71"/>
      <c r="P162" s="71">
        <v>2011</v>
      </c>
    </row>
    <row r="163" spans="1:18">
      <c r="A163" s="70" t="s">
        <v>328</v>
      </c>
      <c r="B163" s="70" t="s">
        <v>714</v>
      </c>
      <c r="C163" s="70">
        <v>28.732017711839902</v>
      </c>
      <c r="D163" s="70">
        <v>51.7863022166677</v>
      </c>
      <c r="E163" s="70">
        <v>4.0711698818090802</v>
      </c>
      <c r="F163" s="70">
        <v>15.410510189683301</v>
      </c>
      <c r="G163" s="70">
        <v>100</v>
      </c>
      <c r="H163" s="70">
        <v>42761</v>
      </c>
      <c r="I163" s="70">
        <v>77072</v>
      </c>
      <c r="J163" s="70">
        <v>6059</v>
      </c>
      <c r="K163" s="70">
        <v>22935</v>
      </c>
      <c r="L163" s="70">
        <v>148827</v>
      </c>
      <c r="M163" s="70">
        <v>2</v>
      </c>
      <c r="N163" s="70" t="s">
        <v>550</v>
      </c>
      <c r="O163" s="70"/>
      <c r="P163" s="70">
        <v>2021</v>
      </c>
    </row>
    <row r="164" spans="1:18">
      <c r="A164" s="70" t="s">
        <v>328</v>
      </c>
      <c r="B164" s="70" t="s">
        <v>16</v>
      </c>
      <c r="C164" s="70" t="s">
        <v>16</v>
      </c>
      <c r="D164" s="70" t="s">
        <v>16</v>
      </c>
      <c r="E164" s="70" t="s">
        <v>16</v>
      </c>
      <c r="F164" s="70" t="s">
        <v>16</v>
      </c>
      <c r="G164" s="70"/>
      <c r="H164" s="70"/>
      <c r="I164" s="70"/>
      <c r="J164" s="70"/>
      <c r="K164" s="70"/>
      <c r="L164" s="70"/>
      <c r="M164" s="70"/>
      <c r="N164" s="70"/>
      <c r="O164" s="70"/>
      <c r="P164" s="70"/>
    </row>
    <row r="165" spans="1:18">
      <c r="A165" s="35" t="s">
        <v>328</v>
      </c>
      <c r="B165" s="35" t="s">
        <v>551</v>
      </c>
      <c r="C165" s="35">
        <v>28.653634418430698</v>
      </c>
      <c r="D165" s="35">
        <v>52.053513928994299</v>
      </c>
      <c r="E165" s="35">
        <v>4.0301639071815902</v>
      </c>
      <c r="F165" s="35">
        <v>15.2626877453934</v>
      </c>
      <c r="G165" s="35">
        <v>100</v>
      </c>
      <c r="H165" s="35">
        <v>27586</v>
      </c>
      <c r="I165" s="35">
        <v>50114</v>
      </c>
      <c r="J165" s="35">
        <v>3880</v>
      </c>
      <c r="K165" s="35">
        <v>14694</v>
      </c>
      <c r="L165" s="35">
        <v>96274</v>
      </c>
      <c r="M165" s="35">
        <v>1</v>
      </c>
      <c r="N165" s="35" t="s">
        <v>550</v>
      </c>
      <c r="O165" s="35" t="s">
        <v>715</v>
      </c>
      <c r="P165" s="35">
        <v>2021</v>
      </c>
    </row>
    <row r="166" spans="1:18">
      <c r="A166" s="35" t="s">
        <v>328</v>
      </c>
      <c r="B166" s="35" t="s">
        <v>549</v>
      </c>
      <c r="C166" s="35">
        <v>28.8756112876525</v>
      </c>
      <c r="D166" s="35">
        <v>51.296786101649801</v>
      </c>
      <c r="E166" s="35">
        <v>4.1462904115844896</v>
      </c>
      <c r="F166" s="35">
        <v>15.6813121991133</v>
      </c>
      <c r="G166" s="35">
        <v>100</v>
      </c>
      <c r="H166" s="35">
        <v>15175</v>
      </c>
      <c r="I166" s="35">
        <v>26958</v>
      </c>
      <c r="J166" s="35">
        <v>2179</v>
      </c>
      <c r="K166" s="35">
        <v>8241</v>
      </c>
      <c r="L166" s="35">
        <v>52553</v>
      </c>
      <c r="M166" s="35">
        <v>1</v>
      </c>
      <c r="N166" s="35" t="s">
        <v>550</v>
      </c>
      <c r="O166" s="35" t="s">
        <v>716</v>
      </c>
      <c r="P166" s="35">
        <v>2021</v>
      </c>
    </row>
    <row r="167" spans="1:18">
      <c r="A167" s="71" t="s">
        <v>339</v>
      </c>
      <c r="B167" s="71" t="s">
        <v>717</v>
      </c>
      <c r="C167" s="71">
        <v>26.8850819764919</v>
      </c>
      <c r="D167" s="71">
        <v>58.040865611380497</v>
      </c>
      <c r="E167" s="71">
        <v>2.69645114427485</v>
      </c>
      <c r="F167" s="71">
        <v>12.3776012678528</v>
      </c>
      <c r="G167" s="71">
        <v>100</v>
      </c>
      <c r="H167" s="71">
        <v>142499</v>
      </c>
      <c r="I167" s="71">
        <v>307634</v>
      </c>
      <c r="J167" s="71">
        <v>14292</v>
      </c>
      <c r="K167" s="71">
        <v>65605</v>
      </c>
      <c r="L167" s="71">
        <v>530030</v>
      </c>
      <c r="M167" s="71">
        <v>3</v>
      </c>
      <c r="N167" s="71" t="s">
        <v>554</v>
      </c>
      <c r="O167" s="71"/>
      <c r="P167" s="71">
        <v>2011</v>
      </c>
    </row>
    <row r="168" spans="1:18">
      <c r="A168" s="70" t="s">
        <v>339</v>
      </c>
      <c r="B168" s="70" t="s">
        <v>718</v>
      </c>
      <c r="C168" s="70">
        <v>27.643849108637799</v>
      </c>
      <c r="D168" s="70">
        <v>49.674381956072097</v>
      </c>
      <c r="E168" s="70">
        <v>4.96798975672215</v>
      </c>
      <c r="F168" s="70">
        <v>17.713779178567901</v>
      </c>
      <c r="G168" s="70">
        <v>100</v>
      </c>
      <c r="H168" s="70">
        <v>140334</v>
      </c>
      <c r="I168" s="70">
        <v>252172</v>
      </c>
      <c r="J168" s="70">
        <v>25220</v>
      </c>
      <c r="K168" s="70">
        <v>89924</v>
      </c>
      <c r="L168" s="70">
        <v>507650</v>
      </c>
      <c r="M168" s="70">
        <v>2</v>
      </c>
      <c r="N168" s="70" t="s">
        <v>554</v>
      </c>
      <c r="O168" s="70"/>
      <c r="P168" s="70">
        <v>2021</v>
      </c>
    </row>
    <row r="169" spans="1:18">
      <c r="A169" s="70" t="s">
        <v>339</v>
      </c>
      <c r="B169" s="70" t="s">
        <v>16</v>
      </c>
      <c r="C169" s="70" t="s">
        <v>16</v>
      </c>
      <c r="D169" s="70" t="s">
        <v>16</v>
      </c>
      <c r="E169" s="70" t="s">
        <v>16</v>
      </c>
      <c r="F169" s="70" t="s">
        <v>16</v>
      </c>
      <c r="G169" s="70"/>
      <c r="H169" s="70"/>
      <c r="I169" s="70"/>
      <c r="J169" s="70"/>
      <c r="K169" s="70"/>
      <c r="L169" s="70"/>
      <c r="M169" s="70"/>
      <c r="N169" s="70"/>
      <c r="O169" s="70"/>
      <c r="P169" s="70"/>
    </row>
    <row r="170" spans="1:18">
      <c r="A170" s="35" t="s">
        <v>339</v>
      </c>
      <c r="B170" s="35" t="s">
        <v>558</v>
      </c>
      <c r="C170" s="35">
        <v>27.686787571090299</v>
      </c>
      <c r="D170" s="35">
        <v>51.033708413678603</v>
      </c>
      <c r="E170" s="35">
        <v>4.7035563474822402</v>
      </c>
      <c r="F170" s="35">
        <v>16.5759476677488</v>
      </c>
      <c r="G170" s="35">
        <v>100</v>
      </c>
      <c r="H170" s="35">
        <v>11343</v>
      </c>
      <c r="I170" s="35">
        <v>20908</v>
      </c>
      <c r="J170" s="35">
        <v>1927</v>
      </c>
      <c r="K170" s="35">
        <v>6791</v>
      </c>
      <c r="L170" s="35">
        <v>40969</v>
      </c>
      <c r="M170" s="35">
        <v>1</v>
      </c>
      <c r="N170" s="35" t="s">
        <v>554</v>
      </c>
      <c r="O170" s="35" t="s">
        <v>719</v>
      </c>
      <c r="P170" s="35">
        <v>2021</v>
      </c>
    </row>
    <row r="171" spans="1:18">
      <c r="A171" s="35" t="s">
        <v>339</v>
      </c>
      <c r="B171" s="35" t="s">
        <v>557</v>
      </c>
      <c r="C171" s="35">
        <v>25.818380557606002</v>
      </c>
      <c r="D171" s="35">
        <v>50.530918176139899</v>
      </c>
      <c r="E171" s="35">
        <v>4.8449832491056704</v>
      </c>
      <c r="F171" s="35">
        <v>18.805718017148401</v>
      </c>
      <c r="G171" s="35">
        <v>100</v>
      </c>
      <c r="H171" s="35">
        <v>36375</v>
      </c>
      <c r="I171" s="35">
        <v>71192</v>
      </c>
      <c r="J171" s="35">
        <v>6826</v>
      </c>
      <c r="K171" s="35">
        <v>26495</v>
      </c>
      <c r="L171" s="35">
        <v>140888</v>
      </c>
      <c r="M171" s="35">
        <v>1</v>
      </c>
      <c r="N171" s="35" t="s">
        <v>554</v>
      </c>
      <c r="O171" s="35" t="s">
        <v>720</v>
      </c>
      <c r="P171" s="35">
        <v>2021</v>
      </c>
    </row>
    <row r="172" spans="1:18">
      <c r="A172" s="35" t="s">
        <v>339</v>
      </c>
      <c r="B172" s="35" t="s">
        <v>556</v>
      </c>
      <c r="C172" s="35">
        <v>28.513570965071299</v>
      </c>
      <c r="D172" s="35">
        <v>49.972030162672603</v>
      </c>
      <c r="E172" s="35">
        <v>5.3411201360452898</v>
      </c>
      <c r="F172" s="35">
        <v>16.1732787362109</v>
      </c>
      <c r="G172" s="35">
        <v>100</v>
      </c>
      <c r="H172" s="35">
        <v>12743</v>
      </c>
      <c r="I172" s="35">
        <v>22333</v>
      </c>
      <c r="J172" s="35">
        <v>2387</v>
      </c>
      <c r="K172" s="35">
        <v>7228</v>
      </c>
      <c r="L172" s="35">
        <v>44691</v>
      </c>
      <c r="M172" s="35">
        <v>1</v>
      </c>
      <c r="N172" s="35" t="s">
        <v>554</v>
      </c>
      <c r="O172" s="35" t="s">
        <v>721</v>
      </c>
      <c r="P172" s="35">
        <v>2021</v>
      </c>
      <c r="R172"/>
    </row>
    <row r="173" spans="1:18">
      <c r="A173" s="35" t="s">
        <v>339</v>
      </c>
      <c r="B173" s="35" t="s">
        <v>555</v>
      </c>
      <c r="C173" s="35">
        <v>28.593240932893199</v>
      </c>
      <c r="D173" s="35">
        <v>48.6693691465683</v>
      </c>
      <c r="E173" s="35">
        <v>4.9886560359566001</v>
      </c>
      <c r="F173" s="35">
        <v>17.748733884581899</v>
      </c>
      <c r="G173" s="35">
        <v>100</v>
      </c>
      <c r="H173" s="35">
        <v>53184</v>
      </c>
      <c r="I173" s="35">
        <v>90526</v>
      </c>
      <c r="J173" s="35">
        <v>9279</v>
      </c>
      <c r="K173" s="35">
        <v>33013</v>
      </c>
      <c r="L173" s="35">
        <v>186002</v>
      </c>
      <c r="M173" s="35">
        <v>1</v>
      </c>
      <c r="N173" s="35" t="s">
        <v>554</v>
      </c>
      <c r="O173" s="35" t="s">
        <v>722</v>
      </c>
      <c r="P173" s="35">
        <v>2021</v>
      </c>
      <c r="R173"/>
    </row>
    <row r="174" spans="1:18">
      <c r="A174" s="35" t="s">
        <v>339</v>
      </c>
      <c r="B174" s="35" t="s">
        <v>553</v>
      </c>
      <c r="C174" s="35">
        <v>28.064143007360698</v>
      </c>
      <c r="D174" s="35">
        <v>49.645636172450097</v>
      </c>
      <c r="E174" s="35">
        <v>5.0483701366982103</v>
      </c>
      <c r="F174" s="35">
        <v>17.241850683491101</v>
      </c>
      <c r="G174" s="35">
        <v>100</v>
      </c>
      <c r="H174" s="35">
        <v>26689</v>
      </c>
      <c r="I174" s="35">
        <v>47213</v>
      </c>
      <c r="J174" s="35">
        <v>4801</v>
      </c>
      <c r="K174" s="35">
        <v>16397</v>
      </c>
      <c r="L174" s="35">
        <v>95100</v>
      </c>
      <c r="M174" s="35">
        <v>1</v>
      </c>
      <c r="N174" s="35" t="s">
        <v>554</v>
      </c>
      <c r="O174" s="35" t="s">
        <v>723</v>
      </c>
      <c r="P174" s="35">
        <v>2021</v>
      </c>
      <c r="R174"/>
    </row>
    <row r="175" spans="1:18">
      <c r="A175" s="71" t="s">
        <v>351</v>
      </c>
      <c r="B175" s="71" t="s">
        <v>724</v>
      </c>
      <c r="C175" s="71">
        <v>27.6653282810726</v>
      </c>
      <c r="D175" s="71">
        <v>57.796820320285498</v>
      </c>
      <c r="E175" s="71">
        <v>2.5349660478806002</v>
      </c>
      <c r="F175" s="71">
        <v>12.0028853507613</v>
      </c>
      <c r="G175" s="71">
        <v>100</v>
      </c>
      <c r="H175" s="71">
        <v>381994</v>
      </c>
      <c r="I175" s="71">
        <v>798040</v>
      </c>
      <c r="J175" s="71">
        <v>35002</v>
      </c>
      <c r="K175" s="71">
        <v>165732</v>
      </c>
      <c r="L175" s="71">
        <v>1380768</v>
      </c>
      <c r="M175" s="71">
        <v>3</v>
      </c>
      <c r="N175" s="71" t="s">
        <v>561</v>
      </c>
      <c r="O175" s="71"/>
      <c r="P175" s="71">
        <v>2011</v>
      </c>
      <c r="R175"/>
    </row>
    <row r="176" spans="1:18">
      <c r="A176" s="70" t="s">
        <v>351</v>
      </c>
      <c r="B176" s="70" t="s">
        <v>725</v>
      </c>
      <c r="C176" s="70">
        <v>28.072446748017601</v>
      </c>
      <c r="D176" s="70">
        <v>49.7151629517343</v>
      </c>
      <c r="E176" s="70">
        <v>4.9494983987659298</v>
      </c>
      <c r="F176" s="70">
        <v>17.262891901482199</v>
      </c>
      <c r="G176" s="70">
        <v>100</v>
      </c>
      <c r="H176" s="70">
        <v>378160</v>
      </c>
      <c r="I176" s="70">
        <v>669706</v>
      </c>
      <c r="J176" s="70">
        <v>66674</v>
      </c>
      <c r="K176" s="70">
        <v>232546</v>
      </c>
      <c r="L176" s="70">
        <v>1347086</v>
      </c>
      <c r="M176" s="70">
        <v>2</v>
      </c>
      <c r="N176" s="70" t="s">
        <v>561</v>
      </c>
      <c r="O176" s="70"/>
      <c r="P176" s="70">
        <v>2021</v>
      </c>
      <c r="R176"/>
    </row>
    <row r="177" spans="1:18">
      <c r="A177" s="35" t="s">
        <v>351</v>
      </c>
      <c r="B177" s="35" t="s">
        <v>16</v>
      </c>
      <c r="C177" s="35" t="s">
        <v>16</v>
      </c>
      <c r="D177" s="35" t="s">
        <v>16</v>
      </c>
      <c r="E177" s="35" t="s">
        <v>16</v>
      </c>
      <c r="F177" s="35" t="s">
        <v>16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R177"/>
    </row>
    <row r="178" spans="1:18">
      <c r="A178" s="35" t="s">
        <v>351</v>
      </c>
      <c r="B178" s="35" t="s">
        <v>569</v>
      </c>
      <c r="C178" s="35">
        <v>30.299815418585801</v>
      </c>
      <c r="D178" s="35">
        <v>49.581672963135503</v>
      </c>
      <c r="E178" s="35">
        <v>4.63178595456192</v>
      </c>
      <c r="F178" s="35">
        <v>15.4867256637168</v>
      </c>
      <c r="G178" s="35">
        <v>100</v>
      </c>
      <c r="H178" s="35">
        <v>35129</v>
      </c>
      <c r="I178" s="35">
        <v>57484</v>
      </c>
      <c r="J178" s="35">
        <v>5370</v>
      </c>
      <c r="K178" s="35">
        <v>17955</v>
      </c>
      <c r="L178" s="35">
        <v>115938</v>
      </c>
      <c r="M178" s="35">
        <v>1</v>
      </c>
      <c r="N178" s="35" t="s">
        <v>561</v>
      </c>
      <c r="O178" s="35" t="s">
        <v>726</v>
      </c>
      <c r="P178" s="35">
        <v>2021</v>
      </c>
      <c r="R178"/>
    </row>
    <row r="179" spans="1:18">
      <c r="A179" s="35" t="s">
        <v>351</v>
      </c>
      <c r="B179" s="35" t="s">
        <v>568</v>
      </c>
      <c r="C179" s="35">
        <v>29.1881566380134</v>
      </c>
      <c r="D179" s="35">
        <v>47.0505298585528</v>
      </c>
      <c r="E179" s="35">
        <v>5.28766998681039</v>
      </c>
      <c r="F179" s="35">
        <v>18.4736435166235</v>
      </c>
      <c r="G179" s="35">
        <v>100</v>
      </c>
      <c r="H179" s="35">
        <v>32088</v>
      </c>
      <c r="I179" s="35">
        <v>51725</v>
      </c>
      <c r="J179" s="35">
        <v>5813</v>
      </c>
      <c r="K179" s="35">
        <v>20309</v>
      </c>
      <c r="L179" s="35">
        <v>109935</v>
      </c>
      <c r="M179" s="35">
        <v>1</v>
      </c>
      <c r="N179" s="35" t="s">
        <v>561</v>
      </c>
      <c r="O179" s="35" t="s">
        <v>727</v>
      </c>
      <c r="P179" s="35">
        <v>2021</v>
      </c>
      <c r="R179"/>
    </row>
    <row r="180" spans="1:18">
      <c r="A180" s="35" t="s">
        <v>351</v>
      </c>
      <c r="B180" s="35" t="s">
        <v>567</v>
      </c>
      <c r="C180" s="35">
        <v>28.1681764113826</v>
      </c>
      <c r="D180" s="35">
        <v>52.658065696770102</v>
      </c>
      <c r="E180" s="35">
        <v>4.3290785982249096</v>
      </c>
      <c r="F180" s="35">
        <v>14.8446792936225</v>
      </c>
      <c r="G180" s="35">
        <v>100</v>
      </c>
      <c r="H180" s="35">
        <v>24628</v>
      </c>
      <c r="I180" s="35">
        <v>46040</v>
      </c>
      <c r="J180" s="35">
        <v>3785</v>
      </c>
      <c r="K180" s="35">
        <v>12979</v>
      </c>
      <c r="L180" s="35">
        <v>87432</v>
      </c>
      <c r="M180" s="35">
        <v>1</v>
      </c>
      <c r="N180" s="35" t="s">
        <v>561</v>
      </c>
      <c r="O180" s="35" t="s">
        <v>728</v>
      </c>
      <c r="P180" s="35">
        <v>2021</v>
      </c>
      <c r="R180"/>
    </row>
    <row r="181" spans="1:18">
      <c r="A181" s="35" t="s">
        <v>351</v>
      </c>
      <c r="B181" s="35" t="s">
        <v>566</v>
      </c>
      <c r="C181" s="35">
        <v>27.844011999077001</v>
      </c>
      <c r="D181" s="35">
        <v>50.502328223272798</v>
      </c>
      <c r="E181" s="35">
        <v>4.8727020998384702</v>
      </c>
      <c r="F181" s="35">
        <v>16.780957677811799</v>
      </c>
      <c r="G181" s="35">
        <v>100</v>
      </c>
      <c r="H181" s="35">
        <v>94120</v>
      </c>
      <c r="I181" s="35">
        <v>170711</v>
      </c>
      <c r="J181" s="35">
        <v>16471</v>
      </c>
      <c r="K181" s="35">
        <v>56724</v>
      </c>
      <c r="L181" s="35">
        <v>338026</v>
      </c>
      <c r="M181" s="35">
        <v>1</v>
      </c>
      <c r="N181" s="35" t="s">
        <v>561</v>
      </c>
      <c r="O181" s="35" t="s">
        <v>729</v>
      </c>
      <c r="P181" s="35">
        <v>2021</v>
      </c>
      <c r="R181"/>
    </row>
    <row r="182" spans="1:18">
      <c r="A182" s="35" t="s">
        <v>351</v>
      </c>
      <c r="B182" s="35" t="s">
        <v>565</v>
      </c>
      <c r="C182" s="35">
        <v>27.2473640349288</v>
      </c>
      <c r="D182" s="35">
        <v>46.4920226578258</v>
      </c>
      <c r="E182" s="35">
        <v>5.7218256700122003</v>
      </c>
      <c r="F182" s="35">
        <v>20.538787637233199</v>
      </c>
      <c r="G182" s="35">
        <v>100</v>
      </c>
      <c r="H182" s="35">
        <v>45120</v>
      </c>
      <c r="I182" s="35">
        <v>76988</v>
      </c>
      <c r="J182" s="35">
        <v>9475</v>
      </c>
      <c r="K182" s="35">
        <v>34011</v>
      </c>
      <c r="L182" s="35">
        <v>165594</v>
      </c>
      <c r="M182" s="35">
        <v>1</v>
      </c>
      <c r="N182" s="35" t="s">
        <v>561</v>
      </c>
      <c r="O182" s="35" t="s">
        <v>730</v>
      </c>
      <c r="P182" s="35">
        <v>2021</v>
      </c>
      <c r="R182"/>
    </row>
    <row r="183" spans="1:18">
      <c r="A183" s="35" t="s">
        <v>351</v>
      </c>
      <c r="B183" s="35" t="s">
        <v>564</v>
      </c>
      <c r="C183" s="35">
        <v>31.173706757565999</v>
      </c>
      <c r="D183" s="35">
        <v>50.559675710534798</v>
      </c>
      <c r="E183" s="35">
        <v>4.0190704316182204</v>
      </c>
      <c r="F183" s="35">
        <v>14.247547100281</v>
      </c>
      <c r="G183" s="35">
        <v>100</v>
      </c>
      <c r="H183" s="35">
        <v>13535</v>
      </c>
      <c r="I183" s="35">
        <v>21952</v>
      </c>
      <c r="J183" s="35">
        <v>1745</v>
      </c>
      <c r="K183" s="35">
        <v>6186</v>
      </c>
      <c r="L183" s="35">
        <v>43418</v>
      </c>
      <c r="M183" s="35">
        <v>1</v>
      </c>
      <c r="N183" s="35" t="s">
        <v>561</v>
      </c>
      <c r="O183" s="35" t="s">
        <v>731</v>
      </c>
      <c r="P183" s="35">
        <v>2021</v>
      </c>
      <c r="R183"/>
    </row>
    <row r="184" spans="1:18">
      <c r="A184" s="35" t="s">
        <v>351</v>
      </c>
      <c r="B184" s="35" t="s">
        <v>563</v>
      </c>
      <c r="C184" s="35">
        <v>26.203423365999999</v>
      </c>
      <c r="D184" s="35">
        <v>48.619963880700098</v>
      </c>
      <c r="E184" s="35">
        <v>5.6512761267362501</v>
      </c>
      <c r="F184" s="35">
        <v>19.5253366265636</v>
      </c>
      <c r="G184" s="35">
        <v>100</v>
      </c>
      <c r="H184" s="35">
        <v>78931</v>
      </c>
      <c r="I184" s="35">
        <v>146455</v>
      </c>
      <c r="J184" s="35">
        <v>17023</v>
      </c>
      <c r="K184" s="35">
        <v>58815</v>
      </c>
      <c r="L184" s="35">
        <v>301224</v>
      </c>
      <c r="M184" s="35">
        <v>1</v>
      </c>
      <c r="N184" s="35" t="s">
        <v>561</v>
      </c>
      <c r="O184" s="35" t="s">
        <v>732</v>
      </c>
      <c r="P184" s="35">
        <v>2021</v>
      </c>
      <c r="R184"/>
    </row>
    <row r="185" spans="1:18">
      <c r="A185" s="35" t="s">
        <v>351</v>
      </c>
      <c r="B185" s="35" t="s">
        <v>562</v>
      </c>
      <c r="C185" s="35">
        <v>28.850904625226701</v>
      </c>
      <c r="D185" s="35">
        <v>52.860957603278599</v>
      </c>
      <c r="E185" s="35">
        <v>3.7855745476873901</v>
      </c>
      <c r="F185" s="35">
        <v>14.5025632238073</v>
      </c>
      <c r="G185" s="35">
        <v>100</v>
      </c>
      <c r="H185" s="35">
        <v>20204</v>
      </c>
      <c r="I185" s="35">
        <v>37018</v>
      </c>
      <c r="J185" s="35">
        <v>2651</v>
      </c>
      <c r="K185" s="35">
        <v>10156</v>
      </c>
      <c r="L185" s="35">
        <v>70029</v>
      </c>
      <c r="M185" s="35">
        <v>1</v>
      </c>
      <c r="N185" s="35" t="s">
        <v>561</v>
      </c>
      <c r="O185" s="35" t="s">
        <v>733</v>
      </c>
      <c r="P185" s="35">
        <v>2021</v>
      </c>
      <c r="R185"/>
    </row>
    <row r="186" spans="1:18">
      <c r="A186" s="35" t="s">
        <v>351</v>
      </c>
      <c r="B186" s="35" t="s">
        <v>560</v>
      </c>
      <c r="C186" s="35">
        <v>29.790458048315902</v>
      </c>
      <c r="D186" s="35">
        <v>53.106762490258902</v>
      </c>
      <c r="E186" s="35">
        <v>3.7587669928132299</v>
      </c>
      <c r="F186" s="35">
        <v>13.344012468612</v>
      </c>
      <c r="G186" s="35">
        <v>100</v>
      </c>
      <c r="H186" s="35">
        <v>34405</v>
      </c>
      <c r="I186" s="35">
        <v>61333</v>
      </c>
      <c r="J186" s="35">
        <v>4341</v>
      </c>
      <c r="K186" s="35">
        <v>15411</v>
      </c>
      <c r="L186" s="35">
        <v>115490</v>
      </c>
      <c r="M186" s="35">
        <v>1</v>
      </c>
      <c r="N186" s="35" t="s">
        <v>561</v>
      </c>
      <c r="O186" s="35" t="s">
        <v>734</v>
      </c>
      <c r="P186" s="35">
        <v>2021</v>
      </c>
      <c r="R186"/>
    </row>
    <row r="187" spans="1:18">
      <c r="A187" s="71" t="s">
        <v>362</v>
      </c>
      <c r="B187" s="71" t="s">
        <v>735</v>
      </c>
      <c r="C187" s="71">
        <v>25.651477394090399</v>
      </c>
      <c r="D187" s="71">
        <v>55.889996440014201</v>
      </c>
      <c r="E187" s="71">
        <v>2.96213065147739</v>
      </c>
      <c r="F187" s="71">
        <v>15.4963955144179</v>
      </c>
      <c r="G187" s="71">
        <v>100</v>
      </c>
      <c r="H187" s="71">
        <v>115288</v>
      </c>
      <c r="I187" s="71">
        <v>251192</v>
      </c>
      <c r="J187" s="71">
        <v>13313</v>
      </c>
      <c r="K187" s="71">
        <v>69647</v>
      </c>
      <c r="L187" s="71">
        <v>449440</v>
      </c>
      <c r="M187" s="71">
        <v>3</v>
      </c>
      <c r="N187" s="71" t="s">
        <v>572</v>
      </c>
      <c r="O187" s="71"/>
      <c r="P187" s="71">
        <v>2011</v>
      </c>
    </row>
    <row r="188" spans="1:18">
      <c r="A188" s="70" t="s">
        <v>362</v>
      </c>
      <c r="B188" s="70" t="s">
        <v>736</v>
      </c>
      <c r="C188" s="70">
        <v>28.4154470482829</v>
      </c>
      <c r="D188" s="70">
        <v>45.875524453090797</v>
      </c>
      <c r="E188" s="70">
        <v>5.3039937489545297</v>
      </c>
      <c r="F188" s="70">
        <v>20.405034749671799</v>
      </c>
      <c r="G188" s="70">
        <v>100</v>
      </c>
      <c r="H188" s="70">
        <v>124007</v>
      </c>
      <c r="I188" s="70">
        <v>200204</v>
      </c>
      <c r="J188" s="70">
        <v>23147</v>
      </c>
      <c r="K188" s="70">
        <v>89049</v>
      </c>
      <c r="L188" s="70">
        <v>436407</v>
      </c>
      <c r="M188" s="70">
        <v>2</v>
      </c>
      <c r="N188" s="70" t="s">
        <v>572</v>
      </c>
      <c r="O188" s="70"/>
      <c r="P188" s="70">
        <v>2021</v>
      </c>
    </row>
    <row r="189" spans="1:18">
      <c r="A189" s="70" t="s">
        <v>362</v>
      </c>
      <c r="B189" s="70" t="s">
        <v>16</v>
      </c>
      <c r="C189" s="70" t="s">
        <v>16</v>
      </c>
      <c r="D189" s="70" t="s">
        <v>16</v>
      </c>
      <c r="E189" s="70" t="s">
        <v>16</v>
      </c>
      <c r="F189" s="70" t="s">
        <v>16</v>
      </c>
      <c r="G189" s="70"/>
      <c r="H189" s="70"/>
      <c r="I189" s="70"/>
      <c r="J189" s="70"/>
      <c r="K189" s="70"/>
      <c r="L189" s="70"/>
      <c r="M189" s="70"/>
      <c r="N189" s="70"/>
      <c r="O189" s="70"/>
      <c r="P189" s="70"/>
    </row>
    <row r="190" spans="1:18">
      <c r="A190" s="35" t="s">
        <v>362</v>
      </c>
      <c r="B190" s="35" t="s">
        <v>576</v>
      </c>
      <c r="C190" s="35">
        <v>29.822141560798499</v>
      </c>
      <c r="D190" s="35">
        <v>46.886180969665503</v>
      </c>
      <c r="E190" s="35">
        <v>5.0111485610578201</v>
      </c>
      <c r="F190" s="35">
        <v>18.2805289084781</v>
      </c>
      <c r="G190" s="35">
        <v>100</v>
      </c>
      <c r="H190" s="35">
        <v>28756</v>
      </c>
      <c r="I190" s="35">
        <v>45210</v>
      </c>
      <c r="J190" s="35">
        <v>4832</v>
      </c>
      <c r="K190" s="35">
        <v>17627</v>
      </c>
      <c r="L190" s="35">
        <v>96425</v>
      </c>
      <c r="M190" s="35">
        <v>1</v>
      </c>
      <c r="N190" s="35" t="s">
        <v>572</v>
      </c>
      <c r="O190" s="35" t="s">
        <v>737</v>
      </c>
      <c r="P190" s="35">
        <v>2021</v>
      </c>
    </row>
    <row r="191" spans="1:18">
      <c r="A191" s="35" t="s">
        <v>362</v>
      </c>
      <c r="B191" s="35" t="s">
        <v>575</v>
      </c>
      <c r="C191" s="35">
        <v>27.773884060679698</v>
      </c>
      <c r="D191" s="35">
        <v>45.656169205370198</v>
      </c>
      <c r="E191" s="35">
        <v>5.4675575491387098</v>
      </c>
      <c r="F191" s="35">
        <v>21.1023891848114</v>
      </c>
      <c r="G191" s="35">
        <v>100</v>
      </c>
      <c r="H191" s="35">
        <v>35665</v>
      </c>
      <c r="I191" s="35">
        <v>58628</v>
      </c>
      <c r="J191" s="35">
        <v>7021</v>
      </c>
      <c r="K191" s="35">
        <v>27098</v>
      </c>
      <c r="L191" s="35">
        <v>128412</v>
      </c>
      <c r="M191" s="35">
        <v>1</v>
      </c>
      <c r="N191" s="35" t="s">
        <v>572</v>
      </c>
      <c r="O191" s="35" t="s">
        <v>738</v>
      </c>
      <c r="P191" s="35">
        <v>2021</v>
      </c>
    </row>
    <row r="192" spans="1:18">
      <c r="A192" s="35" t="s">
        <v>362</v>
      </c>
      <c r="B192" s="35" t="s">
        <v>574</v>
      </c>
      <c r="C192" s="35">
        <v>28.7724600382499</v>
      </c>
      <c r="D192" s="35">
        <v>47.028545793686398</v>
      </c>
      <c r="E192" s="35">
        <v>5.059854083536</v>
      </c>
      <c r="F192" s="35">
        <v>19.1391400845277</v>
      </c>
      <c r="G192" s="35">
        <v>100</v>
      </c>
      <c r="H192" s="35">
        <v>12186</v>
      </c>
      <c r="I192" s="35">
        <v>19918</v>
      </c>
      <c r="J192" s="35">
        <v>2143</v>
      </c>
      <c r="K192" s="35">
        <v>8106</v>
      </c>
      <c r="L192" s="35">
        <v>42353</v>
      </c>
      <c r="M192" s="35">
        <v>1</v>
      </c>
      <c r="N192" s="35" t="s">
        <v>572</v>
      </c>
      <c r="O192" s="35" t="s">
        <v>739</v>
      </c>
      <c r="P192" s="35">
        <v>2021</v>
      </c>
    </row>
    <row r="193" spans="1:16">
      <c r="A193" s="35" t="s">
        <v>362</v>
      </c>
      <c r="B193" s="35" t="s">
        <v>573</v>
      </c>
      <c r="C193" s="35">
        <v>26.639328701066901</v>
      </c>
      <c r="D193" s="35">
        <v>48.010403614686602</v>
      </c>
      <c r="E193" s="35">
        <v>5.2075027527812603</v>
      </c>
      <c r="F193" s="35">
        <v>20.142764931465202</v>
      </c>
      <c r="G193" s="35">
        <v>100</v>
      </c>
      <c r="H193" s="35">
        <v>14032</v>
      </c>
      <c r="I193" s="35">
        <v>25289</v>
      </c>
      <c r="J193" s="35">
        <v>2743</v>
      </c>
      <c r="K193" s="35">
        <v>10610</v>
      </c>
      <c r="L193" s="35">
        <v>52674</v>
      </c>
      <c r="M193" s="35">
        <v>1</v>
      </c>
      <c r="N193" s="35" t="s">
        <v>572</v>
      </c>
      <c r="O193" s="35" t="s">
        <v>740</v>
      </c>
      <c r="P193" s="35">
        <v>2021</v>
      </c>
    </row>
    <row r="194" spans="1:16">
      <c r="A194" s="35" t="s">
        <v>362</v>
      </c>
      <c r="B194" s="35" t="s">
        <v>571</v>
      </c>
      <c r="C194" s="35">
        <v>28.631492238916099</v>
      </c>
      <c r="D194" s="35">
        <v>43.897102357069897</v>
      </c>
      <c r="E194" s="35">
        <v>5.4983997322876501</v>
      </c>
      <c r="F194" s="35">
        <v>21.973005671726298</v>
      </c>
      <c r="G194" s="35">
        <v>100</v>
      </c>
      <c r="H194" s="35">
        <v>33368</v>
      </c>
      <c r="I194" s="35">
        <v>51159</v>
      </c>
      <c r="J194" s="35">
        <v>6408</v>
      </c>
      <c r="K194" s="35">
        <v>25608</v>
      </c>
      <c r="L194" s="35">
        <v>116543</v>
      </c>
      <c r="M194" s="35">
        <v>1</v>
      </c>
      <c r="N194" s="35" t="s">
        <v>572</v>
      </c>
      <c r="O194" s="35" t="s">
        <v>741</v>
      </c>
      <c r="P194" s="35">
        <v>2021</v>
      </c>
    </row>
    <row r="195" spans="1:16">
      <c r="A195" s="71" t="s">
        <v>371</v>
      </c>
      <c r="B195" s="71" t="s">
        <v>742</v>
      </c>
      <c r="C195" s="71">
        <v>27.9199803960881</v>
      </c>
      <c r="D195" s="71">
        <v>53.058284509196803</v>
      </c>
      <c r="E195" s="71">
        <v>2.8410820765295099</v>
      </c>
      <c r="F195" s="71">
        <v>16.180653018185598</v>
      </c>
      <c r="G195" s="71">
        <v>100</v>
      </c>
      <c r="H195" s="71">
        <v>37599</v>
      </c>
      <c r="I195" s="71">
        <v>71452</v>
      </c>
      <c r="J195" s="71">
        <v>3826</v>
      </c>
      <c r="K195" s="71">
        <v>21790</v>
      </c>
      <c r="L195" s="71">
        <v>134667</v>
      </c>
      <c r="M195" s="71">
        <v>3</v>
      </c>
      <c r="N195" s="75" t="s">
        <v>578</v>
      </c>
      <c r="O195" s="71"/>
      <c r="P195" s="71">
        <v>2011</v>
      </c>
    </row>
    <row r="196" spans="1:16">
      <c r="A196" s="73" t="s">
        <v>371</v>
      </c>
      <c r="B196" s="73" t="s">
        <v>743</v>
      </c>
      <c r="C196" s="70">
        <v>31.182946990748899</v>
      </c>
      <c r="D196" s="70">
        <v>46.542614935453201</v>
      </c>
      <c r="E196" s="70">
        <v>5.1862534735657304</v>
      </c>
      <c r="F196" s="70">
        <v>17.0881846002322</v>
      </c>
      <c r="G196" s="70">
        <v>100</v>
      </c>
      <c r="H196" s="70">
        <v>44325</v>
      </c>
      <c r="I196" s="70">
        <v>66158</v>
      </c>
      <c r="J196" s="70">
        <v>7372</v>
      </c>
      <c r="K196" s="70">
        <v>24290</v>
      </c>
      <c r="L196" s="70">
        <v>142145</v>
      </c>
      <c r="M196" s="70">
        <v>2</v>
      </c>
      <c r="N196" s="74" t="s">
        <v>578</v>
      </c>
      <c r="O196" s="70"/>
      <c r="P196" s="70">
        <v>2021</v>
      </c>
    </row>
    <row r="197" spans="1:16">
      <c r="A197" s="73" t="s">
        <v>371</v>
      </c>
      <c r="B197" s="73" t="s">
        <v>16</v>
      </c>
      <c r="C197" s="70" t="s">
        <v>16</v>
      </c>
      <c r="D197" s="70" t="s">
        <v>16</v>
      </c>
      <c r="E197" s="70" t="s">
        <v>16</v>
      </c>
      <c r="F197" s="70" t="s">
        <v>16</v>
      </c>
      <c r="G197" s="70"/>
      <c r="H197" s="70"/>
      <c r="I197" s="70"/>
      <c r="J197" s="70"/>
      <c r="K197" s="70"/>
      <c r="L197" s="70"/>
      <c r="M197" s="70"/>
      <c r="N197" s="74"/>
      <c r="O197" s="70"/>
      <c r="P197" s="70"/>
    </row>
    <row r="198" spans="1:16">
      <c r="A198" s="21" t="s">
        <v>371</v>
      </c>
      <c r="B198" s="21" t="s">
        <v>371</v>
      </c>
      <c r="C198" s="35">
        <v>31.182946990748899</v>
      </c>
      <c r="D198" s="35">
        <v>46.542614935453201</v>
      </c>
      <c r="E198" s="35">
        <v>5.1862534735657304</v>
      </c>
      <c r="F198" s="35">
        <v>17.0881846002322</v>
      </c>
      <c r="G198" s="35">
        <v>100</v>
      </c>
      <c r="H198" s="35">
        <v>44325</v>
      </c>
      <c r="I198" s="35">
        <v>66158</v>
      </c>
      <c r="J198" s="35">
        <v>7372</v>
      </c>
      <c r="K198" s="35">
        <v>24290</v>
      </c>
      <c r="L198" s="35">
        <v>142145</v>
      </c>
      <c r="M198" s="35">
        <v>1</v>
      </c>
      <c r="N198" s="72" t="s">
        <v>578</v>
      </c>
      <c r="O198" s="35" t="s">
        <v>744</v>
      </c>
      <c r="P198" s="35">
        <v>2021</v>
      </c>
    </row>
    <row r="199" spans="1:16">
      <c r="A199" s="71" t="s">
        <v>383</v>
      </c>
      <c r="B199" s="71" t="s">
        <v>745</v>
      </c>
      <c r="C199" s="71">
        <v>32.158713316393502</v>
      </c>
      <c r="D199" s="71">
        <v>53.743752268729203</v>
      </c>
      <c r="E199" s="71">
        <v>2.2785022198643001</v>
      </c>
      <c r="F199" s="71">
        <v>11.819032195013</v>
      </c>
      <c r="G199" s="71">
        <v>100</v>
      </c>
      <c r="H199" s="71">
        <v>46068</v>
      </c>
      <c r="I199" s="71">
        <v>76989</v>
      </c>
      <c r="J199" s="71">
        <v>3264</v>
      </c>
      <c r="K199" s="71">
        <v>16931</v>
      </c>
      <c r="L199" s="71">
        <v>143252</v>
      </c>
      <c r="M199" s="71">
        <v>3</v>
      </c>
      <c r="N199" s="77" t="s">
        <v>580</v>
      </c>
      <c r="O199" s="71"/>
      <c r="P199" s="71">
        <v>2011</v>
      </c>
    </row>
    <row r="200" spans="1:16">
      <c r="A200" s="73" t="s">
        <v>383</v>
      </c>
      <c r="B200" s="73" t="s">
        <v>746</v>
      </c>
      <c r="C200" s="70">
        <v>33.678883024192999</v>
      </c>
      <c r="D200" s="70">
        <v>47.322216040923202</v>
      </c>
      <c r="E200" s="70">
        <v>4.2687146365622297</v>
      </c>
      <c r="F200" s="70">
        <v>14.7301862983216</v>
      </c>
      <c r="G200" s="70">
        <v>100</v>
      </c>
      <c r="H200" s="70">
        <v>49642</v>
      </c>
      <c r="I200" s="70">
        <v>69752</v>
      </c>
      <c r="J200" s="70">
        <v>6292</v>
      </c>
      <c r="K200" s="70">
        <v>21712</v>
      </c>
      <c r="L200" s="70">
        <v>147398</v>
      </c>
      <c r="M200" s="70">
        <v>2</v>
      </c>
      <c r="N200" s="76" t="s">
        <v>580</v>
      </c>
      <c r="O200" s="70"/>
      <c r="P200" s="70">
        <v>2021</v>
      </c>
    </row>
    <row r="201" spans="1:16">
      <c r="A201" s="73" t="s">
        <v>383</v>
      </c>
      <c r="B201" s="73" t="s">
        <v>16</v>
      </c>
      <c r="C201" s="70" t="s">
        <v>16</v>
      </c>
      <c r="D201" s="70" t="s">
        <v>16</v>
      </c>
      <c r="E201" s="70" t="s">
        <v>16</v>
      </c>
      <c r="F201" s="70" t="s">
        <v>16</v>
      </c>
      <c r="G201" s="70"/>
      <c r="H201" s="70"/>
      <c r="I201" s="70"/>
      <c r="J201" s="70"/>
      <c r="K201" s="70"/>
      <c r="L201" s="70"/>
      <c r="M201" s="70"/>
      <c r="N201" s="76"/>
      <c r="O201" s="70"/>
      <c r="P201" s="70"/>
    </row>
    <row r="202" spans="1:16">
      <c r="A202" s="21" t="s">
        <v>383</v>
      </c>
      <c r="B202" s="21" t="s">
        <v>383</v>
      </c>
      <c r="C202" s="35">
        <v>33.678883024192999</v>
      </c>
      <c r="D202" s="35">
        <v>47.322216040923202</v>
      </c>
      <c r="E202" s="35">
        <v>4.2687146365622297</v>
      </c>
      <c r="F202" s="35">
        <v>14.7301862983216</v>
      </c>
      <c r="G202" s="35">
        <v>100</v>
      </c>
      <c r="H202" s="35">
        <v>49642</v>
      </c>
      <c r="I202" s="35">
        <v>69752</v>
      </c>
      <c r="J202" s="35">
        <v>6292</v>
      </c>
      <c r="K202" s="35">
        <v>21712</v>
      </c>
      <c r="L202" s="35">
        <v>147398</v>
      </c>
      <c r="M202" s="35">
        <v>1</v>
      </c>
      <c r="N202" s="72" t="s">
        <v>580</v>
      </c>
      <c r="O202" s="35" t="s">
        <v>747</v>
      </c>
      <c r="P202" s="35">
        <v>2021</v>
      </c>
    </row>
    <row r="203" spans="1:16">
      <c r="A203" s="70" t="s">
        <v>15</v>
      </c>
      <c r="B203" s="70" t="s">
        <v>748</v>
      </c>
      <c r="C203" s="70">
        <v>30.892503066704698</v>
      </c>
      <c r="D203" s="70">
        <v>45.854566568858601</v>
      </c>
      <c r="E203" s="70">
        <v>5.2014535252427896</v>
      </c>
      <c r="F203" s="70">
        <v>18.051476839193999</v>
      </c>
      <c r="G203" s="70">
        <v>100</v>
      </c>
      <c r="H203" s="70">
        <v>5078312</v>
      </c>
      <c r="I203" s="70">
        <v>7537874</v>
      </c>
      <c r="J203" s="70">
        <v>855049</v>
      </c>
      <c r="K203" s="70">
        <v>2967420</v>
      </c>
      <c r="L203" s="70">
        <v>16438655</v>
      </c>
      <c r="M203" s="70">
        <v>2</v>
      </c>
      <c r="N203" s="70" t="s">
        <v>582</v>
      </c>
      <c r="O203" s="70"/>
      <c r="P203" s="70">
        <v>2021</v>
      </c>
    </row>
    <row r="204" spans="1:16">
      <c r="A204" s="71" t="s">
        <v>15</v>
      </c>
      <c r="B204" s="71" t="s">
        <v>749</v>
      </c>
      <c r="C204" s="71">
        <v>31.4154288356774</v>
      </c>
      <c r="D204" s="71">
        <v>52.656546746005198</v>
      </c>
      <c r="E204" s="71">
        <v>2.7787326339721599</v>
      </c>
      <c r="F204" s="71">
        <v>13.1492917843452</v>
      </c>
      <c r="G204" s="71">
        <v>100</v>
      </c>
      <c r="H204" s="71">
        <v>5230296</v>
      </c>
      <c r="I204" s="71">
        <v>8766690</v>
      </c>
      <c r="J204" s="71">
        <v>462626</v>
      </c>
      <c r="K204" s="71">
        <v>2189201</v>
      </c>
      <c r="L204" s="71">
        <v>16648813</v>
      </c>
      <c r="M204" s="71">
        <v>3</v>
      </c>
      <c r="N204" s="71" t="s">
        <v>582</v>
      </c>
      <c r="O204" s="71"/>
      <c r="P204" s="71">
        <v>2011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</sheetPr>
  <dimension ref="A1:AW225"/>
  <sheetViews>
    <sheetView zoomScale="90" zoomScaleNormal="90" workbookViewId="0">
      <selection activeCell="L24" sqref="L24"/>
    </sheetView>
  </sheetViews>
  <sheetFormatPr defaultRowHeight="14.45"/>
  <cols>
    <col min="1" max="1" width="4.7109375" customWidth="1"/>
    <col min="2" max="2" width="35" customWidth="1"/>
    <col min="3" max="3" width="20.42578125" bestFit="1" customWidth="1"/>
    <col min="4" max="4" width="18.5703125" bestFit="1" customWidth="1"/>
    <col min="5" max="5" width="17.85546875" bestFit="1" customWidth="1"/>
    <col min="6" max="7" width="18.28515625" bestFit="1" customWidth="1"/>
    <col min="10" max="10" width="14.140625" bestFit="1" customWidth="1"/>
    <col min="15" max="15" width="14.140625" bestFit="1" customWidth="1"/>
    <col min="16" max="16" width="15" style="66" bestFit="1" customWidth="1"/>
    <col min="17" max="17" width="13.140625" style="66" bestFit="1" customWidth="1"/>
    <col min="18" max="18" width="12.28515625" style="66" bestFit="1" customWidth="1"/>
    <col min="19" max="19" width="12.7109375" bestFit="1" customWidth="1"/>
    <col min="20" max="20" width="7.140625" customWidth="1"/>
    <col min="22" max="22" width="14.140625" bestFit="1" customWidth="1"/>
    <col min="23" max="23" width="15" bestFit="1" customWidth="1"/>
    <col min="24" max="24" width="7.28515625" customWidth="1"/>
    <col min="25" max="25" width="8.28515625" customWidth="1"/>
  </cols>
  <sheetData>
    <row r="1" spans="2:49">
      <c r="B1" s="5" t="e">
        <f>"FIGURA 4. NUCLEI FAMILIARI DI ULTRASESSANTACINQUENNI, "&amp;UPPER(#REF!) &amp;" E ITALIA. Censimento 2021 e 2011, valori percentuali"</f>
        <v>#REF!</v>
      </c>
      <c r="O1" s="35"/>
      <c r="P1" s="9"/>
      <c r="Q1" s="9"/>
      <c r="R1" s="9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</row>
    <row r="2" spans="2:49">
      <c r="J2" s="35"/>
      <c r="K2" s="35"/>
      <c r="L2" s="67"/>
      <c r="M2" s="67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</row>
    <row r="3" spans="2:49">
      <c r="J3" s="35"/>
      <c r="K3" s="35" t="s">
        <v>750</v>
      </c>
      <c r="L3" s="35" t="s">
        <v>751</v>
      </c>
      <c r="M3" s="35" t="s">
        <v>752</v>
      </c>
      <c r="N3" s="35"/>
      <c r="O3" s="35"/>
      <c r="P3" s="35"/>
      <c r="Q3" s="35"/>
      <c r="R3"/>
      <c r="S3" s="68"/>
      <c r="T3" s="68"/>
      <c r="U3" s="68"/>
      <c r="V3" s="68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</row>
    <row r="4" spans="2:49">
      <c r="I4" s="1"/>
      <c r="J4" t="str" cm="1">
        <f t="array" ref="J4:M4">_xlfn._xlws.FILTER(B33:E225, (B33:B225="Italia 2011"),"")</f>
        <v>ITALIA 2011</v>
      </c>
      <c r="K4" s="1">
        <v>62.914130010660898</v>
      </c>
      <c r="L4" s="1">
        <v>16.319956333327301</v>
      </c>
      <c r="M4" s="1">
        <v>20.765913656011801</v>
      </c>
      <c r="N4" s="1"/>
      <c r="O4" s="35"/>
      <c r="P4" s="35"/>
      <c r="Q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</row>
    <row r="5" spans="2:49">
      <c r="I5" s="1"/>
      <c r="J5" t="str" cm="1">
        <f t="array" ref="J5:M5">_xlfn._xlws.FILTER(B33:E225, (B33:B225="Italia 2021"),"")</f>
        <v>ITALIA 2021</v>
      </c>
      <c r="K5" s="1">
        <v>57.537818349490898</v>
      </c>
      <c r="L5" s="1">
        <v>17.636943844887199</v>
      </c>
      <c r="M5" s="1">
        <v>24.825237805621899</v>
      </c>
      <c r="N5" s="1"/>
      <c r="O5" s="35"/>
      <c r="P5" s="35"/>
      <c r="Q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</row>
    <row r="6" spans="2:49">
      <c r="I6" s="1"/>
      <c r="J6" s="35" t="e" cm="1">
        <f t="array" ref="J6">_xlfn._xlws.FILTER(B33:E223, (A33:A223=#REF!),"")</f>
        <v>#REF!</v>
      </c>
      <c r="K6" s="36"/>
      <c r="L6" s="36"/>
      <c r="M6" s="36"/>
      <c r="N6" s="36"/>
      <c r="O6" s="35"/>
      <c r="P6" s="35"/>
      <c r="Q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</row>
    <row r="7" spans="2:49">
      <c r="I7" s="1"/>
      <c r="J7" s="35"/>
      <c r="K7" s="36"/>
      <c r="L7" s="36"/>
      <c r="M7" s="36"/>
      <c r="N7" s="36"/>
      <c r="O7" s="35"/>
      <c r="P7" s="35"/>
      <c r="Q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</row>
    <row r="8" spans="2:49">
      <c r="I8" s="1"/>
      <c r="J8" s="35"/>
      <c r="K8" s="36"/>
      <c r="L8" s="36"/>
      <c r="M8" s="36"/>
      <c r="N8" s="36"/>
      <c r="O8" s="35"/>
      <c r="P8" s="35"/>
      <c r="Q8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</row>
    <row r="9" spans="2:49">
      <c r="I9" s="1"/>
      <c r="J9" s="35"/>
      <c r="K9" s="36"/>
      <c r="L9" s="36"/>
      <c r="M9" s="36"/>
      <c r="N9" s="36"/>
      <c r="O9" s="35"/>
      <c r="P9" s="35"/>
      <c r="Q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</row>
    <row r="10" spans="2:49">
      <c r="I10" s="1"/>
      <c r="J10" s="35"/>
      <c r="K10" s="36"/>
      <c r="L10" s="36"/>
      <c r="M10" s="36"/>
      <c r="N10" s="36"/>
      <c r="O10" s="35"/>
      <c r="P10" s="35"/>
      <c r="Q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</row>
    <row r="11" spans="2:49">
      <c r="I11" s="1"/>
      <c r="J11" s="35"/>
      <c r="K11" s="36"/>
      <c r="L11" s="36"/>
      <c r="M11" s="36"/>
      <c r="N11" s="36"/>
      <c r="O11" s="35"/>
      <c r="P11" s="35"/>
      <c r="Q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</row>
    <row r="12" spans="2:49">
      <c r="I12" s="1"/>
      <c r="J12" s="35"/>
      <c r="K12" s="36"/>
      <c r="L12" s="36"/>
      <c r="M12" s="36"/>
      <c r="N12" s="36"/>
      <c r="O12" s="35"/>
      <c r="P12" s="35"/>
      <c r="Q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</row>
    <row r="13" spans="2:49">
      <c r="I13" s="1"/>
      <c r="J13" s="35"/>
      <c r="K13" s="36"/>
      <c r="L13" s="36"/>
      <c r="M13" s="36"/>
      <c r="N13" s="36"/>
      <c r="O13" s="35"/>
      <c r="P13" s="35"/>
      <c r="Q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</row>
    <row r="14" spans="2:49">
      <c r="I14" s="1"/>
      <c r="K14" s="1"/>
      <c r="L14" s="1"/>
      <c r="M14" s="1"/>
      <c r="N14" s="1"/>
      <c r="O14" s="35"/>
      <c r="P14" s="35"/>
      <c r="Q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</row>
    <row r="15" spans="2:49">
      <c r="I15" s="1"/>
      <c r="K15" s="1"/>
      <c r="L15" s="1"/>
      <c r="M15" s="1"/>
      <c r="N15" s="1"/>
      <c r="O15" s="35"/>
      <c r="P15" s="35"/>
      <c r="Q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</row>
    <row r="16" spans="2:49">
      <c r="K16" s="1"/>
      <c r="L16" s="1"/>
      <c r="M16" s="1"/>
      <c r="N16" s="1"/>
      <c r="O16" s="35"/>
      <c r="P16" s="35"/>
      <c r="Q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</row>
    <row r="17" spans="1:35">
      <c r="J17" s="66"/>
      <c r="K17" s="1"/>
      <c r="L17" s="1"/>
      <c r="M17" s="1"/>
      <c r="N17" s="1"/>
      <c r="P17"/>
      <c r="Q17" s="35"/>
    </row>
    <row r="18" spans="1:35">
      <c r="J18" s="66"/>
      <c r="K18" s="1"/>
      <c r="L18" s="1"/>
      <c r="M18" s="1"/>
      <c r="N18" s="1"/>
      <c r="P18"/>
      <c r="Q18" s="35"/>
    </row>
    <row r="19" spans="1:35">
      <c r="J19" s="66"/>
      <c r="K19" s="1"/>
      <c r="L19" s="1"/>
      <c r="M19" s="1"/>
      <c r="N19" s="1"/>
      <c r="P19"/>
      <c r="Q19" s="35"/>
    </row>
    <row r="20" spans="1:35">
      <c r="J20" s="66"/>
      <c r="K20" s="1"/>
      <c r="L20" s="1"/>
      <c r="M20" s="1"/>
      <c r="N20" s="1"/>
      <c r="P20"/>
      <c r="Q20" s="35"/>
    </row>
    <row r="21" spans="1:35">
      <c r="J21" s="66"/>
      <c r="K21" s="1"/>
      <c r="L21" s="1"/>
      <c r="M21" s="1"/>
      <c r="N21" s="1"/>
      <c r="P21"/>
      <c r="Q21" s="35"/>
    </row>
    <row r="22" spans="1:35">
      <c r="J22" s="66"/>
      <c r="K22" s="1"/>
      <c r="L22" s="1"/>
      <c r="M22" s="1"/>
      <c r="N22" s="1"/>
      <c r="P22"/>
      <c r="Q22" s="35"/>
    </row>
    <row r="23" spans="1:35">
      <c r="J23" s="66"/>
      <c r="K23" s="1"/>
      <c r="L23" s="1"/>
      <c r="M23" s="1"/>
      <c r="N23" s="1"/>
      <c r="P23"/>
      <c r="Q23" s="35"/>
    </row>
    <row r="24" spans="1:35">
      <c r="J24" s="66"/>
      <c r="K24" s="1"/>
      <c r="L24" s="1"/>
      <c r="M24" s="1"/>
      <c r="N24" s="1"/>
      <c r="P24"/>
      <c r="Q24" s="35"/>
    </row>
    <row r="25" spans="1:35">
      <c r="J25" s="66"/>
      <c r="K25" s="1"/>
      <c r="L25" s="1"/>
      <c r="M25" s="1"/>
      <c r="N25" s="1"/>
      <c r="P25"/>
      <c r="Q25" s="35"/>
    </row>
    <row r="26" spans="1:35">
      <c r="J26" s="66"/>
      <c r="K26" s="1"/>
      <c r="L26" s="1"/>
      <c r="M26" s="1"/>
      <c r="N26" s="1"/>
      <c r="P26"/>
      <c r="Q26" s="35"/>
    </row>
    <row r="27" spans="1:35">
      <c r="J27" s="66"/>
      <c r="K27" s="1"/>
      <c r="L27" s="1"/>
      <c r="M27" s="1"/>
      <c r="N27" s="1"/>
      <c r="P27"/>
      <c r="Q27" s="35"/>
    </row>
    <row r="28" spans="1:35">
      <c r="J28" s="66"/>
      <c r="K28" s="1"/>
      <c r="L28" s="1"/>
      <c r="M28" s="1"/>
      <c r="N28" s="1"/>
      <c r="P28"/>
      <c r="Q28" s="35"/>
    </row>
    <row r="29" spans="1:35">
      <c r="K29" s="66"/>
      <c r="L29" s="66"/>
      <c r="M29" s="66"/>
      <c r="P29"/>
      <c r="Q29"/>
    </row>
    <row r="30" spans="1:35">
      <c r="K30" s="66"/>
      <c r="L30" s="66"/>
      <c r="M30" s="66"/>
      <c r="P30"/>
      <c r="Q30"/>
    </row>
    <row r="31" spans="1:35">
      <c r="AE31" s="21"/>
      <c r="AF31" s="21"/>
      <c r="AG31" s="21"/>
      <c r="AH31" s="21"/>
      <c r="AI31" s="21"/>
    </row>
    <row r="32" spans="1:35">
      <c r="A32" t="s">
        <v>40</v>
      </c>
      <c r="B32" t="s">
        <v>417</v>
      </c>
      <c r="C32" t="s">
        <v>753</v>
      </c>
      <c r="D32" t="s">
        <v>754</v>
      </c>
      <c r="E32" t="s">
        <v>755</v>
      </c>
      <c r="F32" t="s">
        <v>428</v>
      </c>
      <c r="G32" t="s">
        <v>429</v>
      </c>
      <c r="H32" t="s">
        <v>597</v>
      </c>
      <c r="I32" t="s">
        <v>756</v>
      </c>
      <c r="J32" t="s">
        <v>757</v>
      </c>
      <c r="K32" t="s">
        <v>758</v>
      </c>
      <c r="L32" t="s">
        <v>759</v>
      </c>
      <c r="M32" t="s">
        <v>760</v>
      </c>
      <c r="N32" s="66"/>
      <c r="O32" s="66"/>
      <c r="P32"/>
      <c r="Q32"/>
      <c r="R32"/>
    </row>
    <row r="33" spans="1:46">
      <c r="A33" s="82" t="s">
        <v>168</v>
      </c>
      <c r="B33" s="82" t="s">
        <v>599</v>
      </c>
      <c r="C33" s="82">
        <v>68.698235903356704</v>
      </c>
      <c r="D33" s="82">
        <v>13.4329422551234</v>
      </c>
      <c r="E33" s="82">
        <v>17.8688218415199</v>
      </c>
      <c r="F33" s="82">
        <v>3</v>
      </c>
      <c r="G33" s="82" t="s">
        <v>442</v>
      </c>
      <c r="H33" s="82"/>
      <c r="I33" s="82">
        <v>202306</v>
      </c>
      <c r="J33" s="82">
        <v>39558</v>
      </c>
      <c r="K33" s="82">
        <v>52621</v>
      </c>
      <c r="L33" s="82">
        <v>294485</v>
      </c>
      <c r="M33" s="82">
        <v>2011</v>
      </c>
      <c r="N33" s="66"/>
      <c r="O33" s="66"/>
      <c r="P33"/>
      <c r="Q33"/>
      <c r="R33"/>
    </row>
    <row r="34" spans="1:46" s="66" customFormat="1">
      <c r="A34" s="73" t="s">
        <v>168</v>
      </c>
      <c r="B34" s="73" t="s">
        <v>600</v>
      </c>
      <c r="C34" s="73">
        <v>64.451668557930603</v>
      </c>
      <c r="D34" s="73">
        <v>13.8269725110581</v>
      </c>
      <c r="E34" s="73">
        <v>21.721358931011299</v>
      </c>
      <c r="F34" s="73">
        <v>2</v>
      </c>
      <c r="G34" s="73" t="s">
        <v>442</v>
      </c>
      <c r="H34" s="73"/>
      <c r="I34" s="73">
        <v>222647</v>
      </c>
      <c r="J34" s="73">
        <v>47765</v>
      </c>
      <c r="K34" s="73">
        <v>75036</v>
      </c>
      <c r="L34" s="73">
        <v>345448</v>
      </c>
      <c r="M34" s="73">
        <v>2021</v>
      </c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</row>
    <row r="35" spans="1:46" s="66" customFormat="1">
      <c r="A35" s="73" t="s">
        <v>168</v>
      </c>
      <c r="B35" s="73" t="s">
        <v>16</v>
      </c>
      <c r="C35" s="73" t="s">
        <v>16</v>
      </c>
      <c r="D35" s="73" t="s">
        <v>16</v>
      </c>
      <c r="E35" s="73" t="s">
        <v>16</v>
      </c>
      <c r="F35" s="73">
        <v>4</v>
      </c>
      <c r="G35" s="73"/>
      <c r="H35" s="73"/>
      <c r="I35" s="73"/>
      <c r="J35" s="73"/>
      <c r="K35" s="73"/>
      <c r="L35" s="73"/>
      <c r="M35" s="73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</row>
    <row r="36" spans="1:46" s="66" customFormat="1">
      <c r="A36" t="s">
        <v>168</v>
      </c>
      <c r="B36" t="s">
        <v>449</v>
      </c>
      <c r="C36">
        <v>60.691557064064497</v>
      </c>
      <c r="D36">
        <v>14.955451845566399</v>
      </c>
      <c r="E36">
        <v>24.352991090369098</v>
      </c>
      <c r="F36">
        <v>1</v>
      </c>
      <c r="G36" t="s">
        <v>442</v>
      </c>
      <c r="H36" t="s">
        <v>601</v>
      </c>
      <c r="I36">
        <v>8583</v>
      </c>
      <c r="J36">
        <v>2115</v>
      </c>
      <c r="K36">
        <v>3444</v>
      </c>
      <c r="L36">
        <v>14142</v>
      </c>
      <c r="M36">
        <v>2021</v>
      </c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s="66" customFormat="1">
      <c r="A37" t="s">
        <v>168</v>
      </c>
      <c r="B37" t="s">
        <v>448</v>
      </c>
      <c r="C37">
        <v>61.890727726139197</v>
      </c>
      <c r="D37">
        <v>14.546965918536999</v>
      </c>
      <c r="E37">
        <v>23.562306355323798</v>
      </c>
      <c r="F37">
        <v>1</v>
      </c>
      <c r="G37" t="s">
        <v>442</v>
      </c>
      <c r="H37" t="s">
        <v>602</v>
      </c>
      <c r="I37">
        <v>8190</v>
      </c>
      <c r="J37">
        <v>1925</v>
      </c>
      <c r="K37">
        <v>3118</v>
      </c>
      <c r="L37">
        <v>13233</v>
      </c>
      <c r="M37">
        <v>2021</v>
      </c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s="66" customFormat="1">
      <c r="A38" t="s">
        <v>168</v>
      </c>
      <c r="B38" t="s">
        <v>447</v>
      </c>
      <c r="C38">
        <v>66.756156629808004</v>
      </c>
      <c r="D38">
        <v>12.9458417929314</v>
      </c>
      <c r="E38">
        <v>20.2980015772606</v>
      </c>
      <c r="F38">
        <v>1</v>
      </c>
      <c r="G38" t="s">
        <v>442</v>
      </c>
      <c r="H38" t="s">
        <v>603</v>
      </c>
      <c r="I38">
        <v>119354</v>
      </c>
      <c r="J38">
        <v>23146</v>
      </c>
      <c r="K38">
        <v>36291</v>
      </c>
      <c r="L38">
        <v>178791</v>
      </c>
      <c r="M38">
        <v>2021</v>
      </c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s="66" customFormat="1">
      <c r="A39" t="s">
        <v>168</v>
      </c>
      <c r="B39" t="s">
        <v>446</v>
      </c>
      <c r="C39">
        <v>61.305078083121899</v>
      </c>
      <c r="D39">
        <v>15.738126719794201</v>
      </c>
      <c r="E39">
        <v>22.956795197083899</v>
      </c>
      <c r="F39">
        <v>1</v>
      </c>
      <c r="G39" t="s">
        <v>442</v>
      </c>
      <c r="H39" t="s">
        <v>604</v>
      </c>
      <c r="I39">
        <v>17155</v>
      </c>
      <c r="J39">
        <v>4404</v>
      </c>
      <c r="K39">
        <v>6424</v>
      </c>
      <c r="L39">
        <v>27983</v>
      </c>
      <c r="M39">
        <v>2021</v>
      </c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s="66" customFormat="1">
      <c r="A40" t="s">
        <v>168</v>
      </c>
      <c r="B40" t="s">
        <v>445</v>
      </c>
      <c r="C40">
        <v>64.427734465101295</v>
      </c>
      <c r="D40">
        <v>14.4646399409512</v>
      </c>
      <c r="E40">
        <v>21.1076255939475</v>
      </c>
      <c r="F40">
        <v>1</v>
      </c>
      <c r="G40" t="s">
        <v>442</v>
      </c>
      <c r="H40" t="s">
        <v>605</v>
      </c>
      <c r="I40">
        <v>27932</v>
      </c>
      <c r="J40">
        <v>6271</v>
      </c>
      <c r="K40">
        <v>9151</v>
      </c>
      <c r="L40">
        <v>43354</v>
      </c>
      <c r="M40">
        <v>2021</v>
      </c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s="66" customFormat="1">
      <c r="A41" t="s">
        <v>168</v>
      </c>
      <c r="B41" t="s">
        <v>444</v>
      </c>
      <c r="C41">
        <v>62.786283689738099</v>
      </c>
      <c r="D41">
        <v>14.3426546880931</v>
      </c>
      <c r="E41">
        <v>22.871061622168799</v>
      </c>
      <c r="F41">
        <v>1</v>
      </c>
      <c r="G41" t="s">
        <v>442</v>
      </c>
      <c r="H41" t="s">
        <v>606</v>
      </c>
      <c r="I41">
        <v>9924</v>
      </c>
      <c r="J41">
        <v>2267</v>
      </c>
      <c r="K41">
        <v>3615</v>
      </c>
      <c r="L41">
        <v>15806</v>
      </c>
      <c r="M41">
        <v>2021</v>
      </c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s="66" customFormat="1">
      <c r="A42" t="s">
        <v>168</v>
      </c>
      <c r="B42" t="s">
        <v>443</v>
      </c>
      <c r="C42">
        <v>61.872251793566299</v>
      </c>
      <c r="D42">
        <v>14.9676000925712</v>
      </c>
      <c r="E42">
        <v>23.160148113862501</v>
      </c>
      <c r="F42">
        <v>1</v>
      </c>
      <c r="G42" t="s">
        <v>442</v>
      </c>
      <c r="H42" t="s">
        <v>607</v>
      </c>
      <c r="I42">
        <v>10694</v>
      </c>
      <c r="J42">
        <v>2587</v>
      </c>
      <c r="K42">
        <v>4003</v>
      </c>
      <c r="L42">
        <v>17284</v>
      </c>
      <c r="M42">
        <v>2021</v>
      </c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</row>
    <row r="43" spans="1:46" s="66" customFormat="1">
      <c r="A43" t="s">
        <v>168</v>
      </c>
      <c r="B43" t="s">
        <v>441</v>
      </c>
      <c r="C43">
        <v>59.718835174293503</v>
      </c>
      <c r="D43">
        <v>14.4885956103859</v>
      </c>
      <c r="E43">
        <v>25.792569215320601</v>
      </c>
      <c r="F43">
        <v>1</v>
      </c>
      <c r="G43" t="s">
        <v>442</v>
      </c>
      <c r="H43" t="s">
        <v>608</v>
      </c>
      <c r="I43">
        <v>20815</v>
      </c>
      <c r="J43">
        <v>5050</v>
      </c>
      <c r="K43">
        <v>8990</v>
      </c>
      <c r="L43">
        <v>34855</v>
      </c>
      <c r="M43">
        <v>2021</v>
      </c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</row>
    <row r="44" spans="1:46" s="66" customFormat="1">
      <c r="A44" s="82" t="s">
        <v>179</v>
      </c>
      <c r="B44" s="82" t="s">
        <v>609</v>
      </c>
      <c r="C44" s="82">
        <v>70.576869997239896</v>
      </c>
      <c r="D44" s="82">
        <v>11.3303891802374</v>
      </c>
      <c r="E44" s="82">
        <v>18.092740822522799</v>
      </c>
      <c r="F44" s="82">
        <v>3</v>
      </c>
      <c r="G44" s="82" t="s">
        <v>451</v>
      </c>
      <c r="H44" s="82"/>
      <c r="I44" s="82">
        <v>5114</v>
      </c>
      <c r="J44" s="82">
        <v>821</v>
      </c>
      <c r="K44" s="82">
        <v>1311</v>
      </c>
      <c r="L44" s="82">
        <v>7246</v>
      </c>
      <c r="M44" s="82">
        <v>2011</v>
      </c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</row>
    <row r="45" spans="1:46" s="66" customFormat="1">
      <c r="A45" s="73" t="s">
        <v>179</v>
      </c>
      <c r="B45" s="73" t="s">
        <v>610</v>
      </c>
      <c r="C45" s="73">
        <v>68.1172698121851</v>
      </c>
      <c r="D45" s="73">
        <v>11.463582226294101</v>
      </c>
      <c r="E45" s="73">
        <v>20.4191479615208</v>
      </c>
      <c r="F45" s="73">
        <v>2</v>
      </c>
      <c r="G45" s="73" t="s">
        <v>451</v>
      </c>
      <c r="H45" s="73"/>
      <c r="I45" s="73">
        <v>5948</v>
      </c>
      <c r="J45" s="73">
        <v>1001</v>
      </c>
      <c r="K45" s="73">
        <v>1783</v>
      </c>
      <c r="L45" s="73">
        <v>8732</v>
      </c>
      <c r="M45" s="73">
        <v>2021</v>
      </c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</row>
    <row r="46" spans="1:46" s="66" customFormat="1">
      <c r="A46" s="73" t="s">
        <v>179</v>
      </c>
      <c r="B46" s="73" t="s">
        <v>16</v>
      </c>
      <c r="C46" s="73" t="s">
        <v>16</v>
      </c>
      <c r="D46" s="73" t="s">
        <v>16</v>
      </c>
      <c r="E46" s="73" t="s">
        <v>16</v>
      </c>
      <c r="F46" s="73">
        <v>4</v>
      </c>
      <c r="G46" s="73"/>
      <c r="H46" s="73"/>
      <c r="I46" s="73"/>
      <c r="J46" s="73"/>
      <c r="K46" s="73"/>
      <c r="L46" s="73"/>
      <c r="M46" s="73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</row>
    <row r="47" spans="1:46" s="66" customFormat="1">
      <c r="A47" t="s">
        <v>179</v>
      </c>
      <c r="B47" t="s">
        <v>179</v>
      </c>
      <c r="C47">
        <v>68.1172698121851</v>
      </c>
      <c r="D47">
        <v>11.463582226294101</v>
      </c>
      <c r="E47">
        <v>20.4191479615208</v>
      </c>
      <c r="F47">
        <v>1</v>
      </c>
      <c r="G47" t="s">
        <v>451</v>
      </c>
      <c r="H47" t="s">
        <v>611</v>
      </c>
      <c r="I47">
        <v>5948</v>
      </c>
      <c r="J47">
        <v>1001</v>
      </c>
      <c r="K47">
        <v>1783</v>
      </c>
      <c r="L47">
        <v>8732</v>
      </c>
      <c r="M47">
        <v>2021</v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</row>
    <row r="48" spans="1:46" s="66" customFormat="1">
      <c r="A48" s="82" t="s">
        <v>189</v>
      </c>
      <c r="B48" s="82" t="s">
        <v>612</v>
      </c>
      <c r="C48" s="82">
        <v>64.499407165421601</v>
      </c>
      <c r="D48" s="82">
        <v>15.318513850771501</v>
      </c>
      <c r="E48" s="82">
        <v>20.1820789838069</v>
      </c>
      <c r="F48" s="82">
        <v>3</v>
      </c>
      <c r="G48" s="82" t="s">
        <v>454</v>
      </c>
      <c r="H48" s="82"/>
      <c r="I48" s="82">
        <v>388954</v>
      </c>
      <c r="J48" s="82">
        <v>92376</v>
      </c>
      <c r="K48" s="82">
        <v>121705</v>
      </c>
      <c r="L48" s="82">
        <v>603035</v>
      </c>
      <c r="M48" s="82">
        <v>2011</v>
      </c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</row>
    <row r="49" spans="1:46" s="66" customFormat="1">
      <c r="A49" s="73" t="s">
        <v>189</v>
      </c>
      <c r="B49" s="73" t="s">
        <v>613</v>
      </c>
      <c r="C49" s="73">
        <v>62.114745363420703</v>
      </c>
      <c r="D49" s="73">
        <v>15.4944377277043</v>
      </c>
      <c r="E49" s="73">
        <v>22.390816908874999</v>
      </c>
      <c r="F49" s="73">
        <v>2</v>
      </c>
      <c r="G49" s="73" t="s">
        <v>454</v>
      </c>
      <c r="H49" s="73"/>
      <c r="I49" s="73">
        <v>459305</v>
      </c>
      <c r="J49" s="73">
        <v>114573</v>
      </c>
      <c r="K49" s="73">
        <v>165568</v>
      </c>
      <c r="L49" s="73">
        <v>739446</v>
      </c>
      <c r="M49" s="73">
        <v>2021</v>
      </c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</row>
    <row r="50" spans="1:46" s="66" customFormat="1">
      <c r="A50" s="73" t="s">
        <v>189</v>
      </c>
      <c r="B50" s="73" t="s">
        <v>16</v>
      </c>
      <c r="C50" s="73" t="s">
        <v>16</v>
      </c>
      <c r="D50" s="73" t="s">
        <v>16</v>
      </c>
      <c r="E50" s="73" t="s">
        <v>16</v>
      </c>
      <c r="F50" s="73">
        <v>4</v>
      </c>
      <c r="G50" s="73"/>
      <c r="H50" s="73"/>
      <c r="I50" s="73"/>
      <c r="J50" s="73"/>
      <c r="K50" s="73"/>
      <c r="L50" s="73"/>
      <c r="M50" s="73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</row>
    <row r="51" spans="1:46" s="66" customFormat="1">
      <c r="A51" t="s">
        <v>189</v>
      </c>
      <c r="B51" t="s">
        <v>465</v>
      </c>
      <c r="C51">
        <v>62.519952114924202</v>
      </c>
      <c r="D51">
        <v>15.8277277391403</v>
      </c>
      <c r="E51">
        <v>21.652320145935501</v>
      </c>
      <c r="F51">
        <v>1</v>
      </c>
      <c r="G51" t="s">
        <v>454</v>
      </c>
      <c r="H51" t="s">
        <v>614</v>
      </c>
      <c r="I51">
        <v>43869</v>
      </c>
      <c r="J51">
        <v>11106</v>
      </c>
      <c r="K51">
        <v>15193</v>
      </c>
      <c r="L51">
        <v>70168</v>
      </c>
      <c r="M51">
        <v>2021</v>
      </c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</row>
    <row r="52" spans="1:46" s="66" customFormat="1">
      <c r="A52" t="s">
        <v>189</v>
      </c>
      <c r="B52" t="s">
        <v>464</v>
      </c>
      <c r="C52">
        <v>58.700816629547099</v>
      </c>
      <c r="D52">
        <v>16.2657757980698</v>
      </c>
      <c r="E52">
        <v>25.033407572383101</v>
      </c>
      <c r="F52">
        <v>1</v>
      </c>
      <c r="G52" t="s">
        <v>454</v>
      </c>
      <c r="H52" t="s">
        <v>615</v>
      </c>
      <c r="I52">
        <v>7907</v>
      </c>
      <c r="J52">
        <v>2191</v>
      </c>
      <c r="K52">
        <v>3372</v>
      </c>
      <c r="L52">
        <v>13470</v>
      </c>
      <c r="M52">
        <v>2021</v>
      </c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</row>
    <row r="53" spans="1:46" s="66" customFormat="1">
      <c r="A53" t="s">
        <v>189</v>
      </c>
      <c r="B53" t="s">
        <v>463</v>
      </c>
      <c r="C53">
        <v>58.145381584354702</v>
      </c>
      <c r="D53">
        <v>15.582469117895901</v>
      </c>
      <c r="E53">
        <v>26.272149297749401</v>
      </c>
      <c r="F53">
        <v>1</v>
      </c>
      <c r="G53" t="s">
        <v>454</v>
      </c>
      <c r="H53" t="s">
        <v>616</v>
      </c>
      <c r="I53">
        <v>24053</v>
      </c>
      <c r="J53">
        <v>6446</v>
      </c>
      <c r="K53">
        <v>10868</v>
      </c>
      <c r="L53">
        <v>41367</v>
      </c>
      <c r="M53">
        <v>2021</v>
      </c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</row>
    <row r="54" spans="1:46" s="66" customFormat="1">
      <c r="A54" t="s">
        <v>189</v>
      </c>
      <c r="B54" t="s">
        <v>462</v>
      </c>
      <c r="C54">
        <v>63.7497962389413</v>
      </c>
      <c r="D54">
        <v>15.6458855085135</v>
      </c>
      <c r="E54">
        <v>20.604318252545202</v>
      </c>
      <c r="F54">
        <v>1</v>
      </c>
      <c r="G54" t="s">
        <v>454</v>
      </c>
      <c r="H54" t="s">
        <v>617</v>
      </c>
      <c r="I54">
        <v>43019</v>
      </c>
      <c r="J54">
        <v>10558</v>
      </c>
      <c r="K54">
        <v>13904</v>
      </c>
      <c r="L54">
        <v>67481</v>
      </c>
      <c r="M54">
        <v>2021</v>
      </c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</row>
    <row r="55" spans="1:46" s="66" customFormat="1">
      <c r="A55" t="s">
        <v>189</v>
      </c>
      <c r="B55" t="s">
        <v>461</v>
      </c>
      <c r="C55">
        <v>65.015944638479695</v>
      </c>
      <c r="D55">
        <v>13.443824977764301</v>
      </c>
      <c r="E55">
        <v>21.540230383756001</v>
      </c>
      <c r="F55">
        <v>1</v>
      </c>
      <c r="G55" t="s">
        <v>454</v>
      </c>
      <c r="H55" t="s">
        <v>618</v>
      </c>
      <c r="I55">
        <v>149852</v>
      </c>
      <c r="J55">
        <v>30986</v>
      </c>
      <c r="K55">
        <v>49647</v>
      </c>
      <c r="L55">
        <v>230485</v>
      </c>
      <c r="M55">
        <v>2021</v>
      </c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</row>
    <row r="56" spans="1:46" s="66" customFormat="1">
      <c r="A56" t="s">
        <v>189</v>
      </c>
      <c r="B56" t="s">
        <v>460</v>
      </c>
      <c r="C56">
        <v>58.101659431667699</v>
      </c>
      <c r="D56">
        <v>18.019765401311499</v>
      </c>
      <c r="E56">
        <v>23.878575167020699</v>
      </c>
      <c r="F56">
        <v>1</v>
      </c>
      <c r="G56" t="s">
        <v>454</v>
      </c>
      <c r="H56" t="s">
        <v>619</v>
      </c>
      <c r="I56">
        <v>18872</v>
      </c>
      <c r="J56">
        <v>5853</v>
      </c>
      <c r="K56">
        <v>7756</v>
      </c>
      <c r="L56">
        <v>32481</v>
      </c>
      <c r="M56">
        <v>2021</v>
      </c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</row>
    <row r="57" spans="1:46" s="66" customFormat="1">
      <c r="A57" t="s">
        <v>189</v>
      </c>
      <c r="B57" t="s">
        <v>459</v>
      </c>
      <c r="C57">
        <v>60.191258505486402</v>
      </c>
      <c r="D57">
        <v>15.8891681481027</v>
      </c>
      <c r="E57">
        <v>23.9195733464108</v>
      </c>
      <c r="F57">
        <v>1</v>
      </c>
      <c r="G57" t="s">
        <v>454</v>
      </c>
      <c r="H57" t="s">
        <v>620</v>
      </c>
      <c r="I57">
        <v>9819</v>
      </c>
      <c r="J57">
        <v>2592</v>
      </c>
      <c r="K57">
        <v>3902</v>
      </c>
      <c r="L57">
        <v>16313</v>
      </c>
      <c r="M57">
        <v>2021</v>
      </c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</row>
    <row r="58" spans="1:46" s="66" customFormat="1">
      <c r="A58" t="s">
        <v>189</v>
      </c>
      <c r="B58" t="s">
        <v>458</v>
      </c>
      <c r="C58">
        <v>61.834710120327401</v>
      </c>
      <c r="D58">
        <v>16.5629361397156</v>
      </c>
      <c r="E58">
        <v>21.602353739957</v>
      </c>
      <c r="F58">
        <v>1</v>
      </c>
      <c r="G58" t="s">
        <v>454</v>
      </c>
      <c r="H58" t="s">
        <v>621</v>
      </c>
      <c r="I58">
        <v>16393</v>
      </c>
      <c r="J58">
        <v>4391</v>
      </c>
      <c r="K58">
        <v>5727</v>
      </c>
      <c r="L58">
        <v>26511</v>
      </c>
      <c r="M58">
        <v>2021</v>
      </c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</row>
    <row r="59" spans="1:46" s="66" customFormat="1">
      <c r="A59" t="s">
        <v>189</v>
      </c>
      <c r="B59" t="s">
        <v>457</v>
      </c>
      <c r="C59">
        <v>58.825645822839498</v>
      </c>
      <c r="D59">
        <v>16.8309707131035</v>
      </c>
      <c r="E59">
        <v>24.343383464056998</v>
      </c>
      <c r="F59">
        <v>1</v>
      </c>
      <c r="G59" t="s">
        <v>454</v>
      </c>
      <c r="H59" t="s">
        <v>622</v>
      </c>
      <c r="I59">
        <v>16350</v>
      </c>
      <c r="J59">
        <v>4678</v>
      </c>
      <c r="K59">
        <v>6766</v>
      </c>
      <c r="L59">
        <v>27794</v>
      </c>
      <c r="M59">
        <v>2021</v>
      </c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</row>
    <row r="60" spans="1:46" s="66" customFormat="1">
      <c r="A60" t="s">
        <v>189</v>
      </c>
      <c r="B60" t="s">
        <v>456</v>
      </c>
      <c r="C60">
        <v>60.157514767009403</v>
      </c>
      <c r="D60">
        <v>17.2631809232116</v>
      </c>
      <c r="E60">
        <v>22.579304309779001</v>
      </c>
      <c r="F60">
        <v>1</v>
      </c>
      <c r="G60" t="s">
        <v>454</v>
      </c>
      <c r="H60" t="s">
        <v>623</v>
      </c>
      <c r="I60">
        <v>27498</v>
      </c>
      <c r="J60">
        <v>7891</v>
      </c>
      <c r="K60">
        <v>10321</v>
      </c>
      <c r="L60">
        <v>45710</v>
      </c>
      <c r="M60">
        <v>2021</v>
      </c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</row>
    <row r="61" spans="1:46" s="66" customFormat="1">
      <c r="A61" t="s">
        <v>189</v>
      </c>
      <c r="B61" t="s">
        <v>455</v>
      </c>
      <c r="C61">
        <v>60.459570295087801</v>
      </c>
      <c r="D61">
        <v>16.681153606133499</v>
      </c>
      <c r="E61">
        <v>22.859276098778601</v>
      </c>
      <c r="F61">
        <v>1</v>
      </c>
      <c r="G61" t="s">
        <v>454</v>
      </c>
      <c r="H61" t="s">
        <v>624</v>
      </c>
      <c r="I61">
        <v>54254</v>
      </c>
      <c r="J61">
        <v>14969</v>
      </c>
      <c r="K61">
        <v>20513</v>
      </c>
      <c r="L61">
        <v>89736</v>
      </c>
      <c r="M61">
        <v>2021</v>
      </c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</row>
    <row r="62" spans="1:46" s="66" customFormat="1">
      <c r="A62" t="s">
        <v>189</v>
      </c>
      <c r="B62" t="s">
        <v>453</v>
      </c>
      <c r="C62">
        <v>60.848197099961503</v>
      </c>
      <c r="D62">
        <v>16.5687155139228</v>
      </c>
      <c r="E62">
        <v>22.5830873861157</v>
      </c>
      <c r="F62">
        <v>1</v>
      </c>
      <c r="G62" t="s">
        <v>454</v>
      </c>
      <c r="H62" t="s">
        <v>625</v>
      </c>
      <c r="I62">
        <v>47419</v>
      </c>
      <c r="J62">
        <v>12912</v>
      </c>
      <c r="K62">
        <v>17599</v>
      </c>
      <c r="L62">
        <v>77930</v>
      </c>
      <c r="M62">
        <v>2021</v>
      </c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</row>
    <row r="63" spans="1:46" s="66" customFormat="1">
      <c r="A63" s="82" t="s">
        <v>200</v>
      </c>
      <c r="B63" s="82" t="s">
        <v>626</v>
      </c>
      <c r="C63" s="82">
        <v>61.504749674848902</v>
      </c>
      <c r="D63" s="82">
        <v>17.302316392552001</v>
      </c>
      <c r="E63" s="82">
        <v>21.1929339325991</v>
      </c>
      <c r="F63" s="82">
        <v>3</v>
      </c>
      <c r="G63" s="82" t="s">
        <v>468</v>
      </c>
      <c r="H63" s="82"/>
      <c r="I63" s="82">
        <v>186793</v>
      </c>
      <c r="J63" s="82">
        <v>52548</v>
      </c>
      <c r="K63" s="82">
        <v>64364</v>
      </c>
      <c r="L63" s="82">
        <v>303705</v>
      </c>
      <c r="M63" s="82">
        <v>2011</v>
      </c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</row>
    <row r="64" spans="1:46" s="66" customFormat="1">
      <c r="A64" s="73" t="s">
        <v>200</v>
      </c>
      <c r="B64" s="73" t="s">
        <v>627</v>
      </c>
      <c r="C64" s="73">
        <v>59.771175783118998</v>
      </c>
      <c r="D64" s="73">
        <v>17.525236811625302</v>
      </c>
      <c r="E64" s="73">
        <v>22.7035874052557</v>
      </c>
      <c r="F64" s="73">
        <v>2</v>
      </c>
      <c r="G64" s="73" t="s">
        <v>468</v>
      </c>
      <c r="H64" s="73"/>
      <c r="I64" s="73">
        <v>228611</v>
      </c>
      <c r="J64" s="73">
        <v>67030</v>
      </c>
      <c r="K64" s="73">
        <v>86836</v>
      </c>
      <c r="L64" s="73">
        <v>382477</v>
      </c>
      <c r="M64" s="73">
        <v>2021</v>
      </c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</row>
    <row r="65" spans="1:46" s="66" customFormat="1">
      <c r="A65" s="73" t="s">
        <v>200</v>
      </c>
      <c r="B65" s="73" t="s">
        <v>16</v>
      </c>
      <c r="C65" s="73" t="s">
        <v>16</v>
      </c>
      <c r="D65" s="73" t="s">
        <v>16</v>
      </c>
      <c r="E65" s="73" t="s">
        <v>16</v>
      </c>
      <c r="F65" s="73">
        <v>4</v>
      </c>
      <c r="G65" s="73"/>
      <c r="H65" s="73"/>
      <c r="I65" s="73"/>
      <c r="J65" s="73"/>
      <c r="K65" s="73"/>
      <c r="L65" s="73"/>
      <c r="M65" s="73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</row>
    <row r="66" spans="1:46" s="66" customFormat="1">
      <c r="A66" t="s">
        <v>200</v>
      </c>
      <c r="B66" t="s">
        <v>474</v>
      </c>
      <c r="C66">
        <v>60.857084912871898</v>
      </c>
      <c r="D66">
        <v>17.243100731657901</v>
      </c>
      <c r="E66">
        <v>21.899814355470301</v>
      </c>
      <c r="F66">
        <v>1</v>
      </c>
      <c r="G66" t="s">
        <v>468</v>
      </c>
      <c r="H66" t="s">
        <v>628</v>
      </c>
      <c r="I66">
        <v>39010</v>
      </c>
      <c r="J66">
        <v>11053</v>
      </c>
      <c r="K66">
        <v>14038</v>
      </c>
      <c r="L66">
        <v>64101</v>
      </c>
      <c r="M66">
        <v>2021</v>
      </c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</row>
    <row r="67" spans="1:46" s="66" customFormat="1">
      <c r="A67" t="s">
        <v>200</v>
      </c>
      <c r="B67" t="s">
        <v>473</v>
      </c>
      <c r="C67">
        <v>60.355772177389902</v>
      </c>
      <c r="D67">
        <v>17.197600945612699</v>
      </c>
      <c r="E67">
        <v>22.446626876997399</v>
      </c>
      <c r="F67">
        <v>1</v>
      </c>
      <c r="G67" t="s">
        <v>468</v>
      </c>
      <c r="H67" t="s">
        <v>629</v>
      </c>
      <c r="I67">
        <v>41360</v>
      </c>
      <c r="J67">
        <v>11785</v>
      </c>
      <c r="K67">
        <v>15382</v>
      </c>
      <c r="L67">
        <v>68527</v>
      </c>
      <c r="M67">
        <v>2021</v>
      </c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</row>
    <row r="68" spans="1:46" s="66" customFormat="1">
      <c r="A68" t="s">
        <v>200</v>
      </c>
      <c r="B68" t="s">
        <v>472</v>
      </c>
      <c r="C68">
        <v>61.3966064837334</v>
      </c>
      <c r="D68">
        <v>16.2393773784658</v>
      </c>
      <c r="E68">
        <v>22.3640161378008</v>
      </c>
      <c r="F68">
        <v>1</v>
      </c>
      <c r="G68" t="s">
        <v>468</v>
      </c>
      <c r="H68" t="s">
        <v>630</v>
      </c>
      <c r="I68">
        <v>42915</v>
      </c>
      <c r="J68">
        <v>11351</v>
      </c>
      <c r="K68">
        <v>15632</v>
      </c>
      <c r="L68">
        <v>69898</v>
      </c>
      <c r="M68">
        <v>2021</v>
      </c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</row>
    <row r="69" spans="1:46" s="66" customFormat="1">
      <c r="A69" t="s">
        <v>200</v>
      </c>
      <c r="B69" t="s">
        <v>471</v>
      </c>
      <c r="C69">
        <v>60.194217547158701</v>
      </c>
      <c r="D69">
        <v>17.774872186636902</v>
      </c>
      <c r="E69">
        <v>22.030910266204401</v>
      </c>
      <c r="F69">
        <v>1</v>
      </c>
      <c r="G69" t="s">
        <v>468</v>
      </c>
      <c r="H69" t="s">
        <v>631</v>
      </c>
      <c r="I69">
        <v>40973</v>
      </c>
      <c r="J69">
        <v>12099</v>
      </c>
      <c r="K69">
        <v>14996</v>
      </c>
      <c r="L69">
        <v>68068</v>
      </c>
      <c r="M69">
        <v>2021</v>
      </c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</row>
    <row r="70" spans="1:46" s="66" customFormat="1">
      <c r="A70" t="s">
        <v>200</v>
      </c>
      <c r="B70" t="s">
        <v>470</v>
      </c>
      <c r="C70">
        <v>56.427893738140398</v>
      </c>
      <c r="D70">
        <v>18.951612903225801</v>
      </c>
      <c r="E70">
        <v>24.620493358633802</v>
      </c>
      <c r="F70">
        <v>1</v>
      </c>
      <c r="G70" t="s">
        <v>468</v>
      </c>
      <c r="H70" t="s">
        <v>632</v>
      </c>
      <c r="I70">
        <v>11895</v>
      </c>
      <c r="J70">
        <v>3995</v>
      </c>
      <c r="K70">
        <v>5190</v>
      </c>
      <c r="L70">
        <v>21080</v>
      </c>
      <c r="M70">
        <v>2021</v>
      </c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</row>
    <row r="71" spans="1:46" s="66" customFormat="1">
      <c r="A71" t="s">
        <v>200</v>
      </c>
      <c r="B71" t="s">
        <v>469</v>
      </c>
      <c r="C71">
        <v>57.116618272672</v>
      </c>
      <c r="D71">
        <v>18.919575933553901</v>
      </c>
      <c r="E71">
        <v>23.9638057937741</v>
      </c>
      <c r="F71">
        <v>1</v>
      </c>
      <c r="G71" t="s">
        <v>468</v>
      </c>
      <c r="H71" t="s">
        <v>633</v>
      </c>
      <c r="I71">
        <v>42292</v>
      </c>
      <c r="J71">
        <v>14009</v>
      </c>
      <c r="K71">
        <v>17744</v>
      </c>
      <c r="L71">
        <v>74045</v>
      </c>
      <c r="M71">
        <v>2021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</row>
    <row r="72" spans="1:46" s="66" customFormat="1">
      <c r="A72" t="s">
        <v>200</v>
      </c>
      <c r="B72" t="s">
        <v>467</v>
      </c>
      <c r="C72">
        <v>60.6635636710825</v>
      </c>
      <c r="D72">
        <v>16.338465210645701</v>
      </c>
      <c r="E72">
        <v>22.997971118271899</v>
      </c>
      <c r="F72">
        <v>1</v>
      </c>
      <c r="G72" t="s">
        <v>468</v>
      </c>
      <c r="H72" t="s">
        <v>634</v>
      </c>
      <c r="I72">
        <v>10166</v>
      </c>
      <c r="J72">
        <v>2738</v>
      </c>
      <c r="K72">
        <v>3854</v>
      </c>
      <c r="L72">
        <v>16758</v>
      </c>
      <c r="M72">
        <v>2021</v>
      </c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</row>
    <row r="73" spans="1:46" s="66" customFormat="1">
      <c r="A73" s="82" t="s">
        <v>212</v>
      </c>
      <c r="B73" s="82" t="s">
        <v>635</v>
      </c>
      <c r="C73" s="82">
        <v>63.837743848700697</v>
      </c>
      <c r="D73" s="82">
        <v>14.7547816973537</v>
      </c>
      <c r="E73" s="82">
        <v>21.4074744539456</v>
      </c>
      <c r="F73" s="82">
        <v>3</v>
      </c>
      <c r="G73" s="82" t="s">
        <v>477</v>
      </c>
      <c r="H73" s="82"/>
      <c r="I73" s="82">
        <v>53602</v>
      </c>
      <c r="J73" s="82">
        <v>12389</v>
      </c>
      <c r="K73" s="82">
        <v>17975</v>
      </c>
      <c r="L73" s="82">
        <v>83966</v>
      </c>
      <c r="M73" s="82">
        <v>2011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</row>
    <row r="74" spans="1:46" s="66" customFormat="1">
      <c r="A74" s="73" t="s">
        <v>212</v>
      </c>
      <c r="B74" s="73" t="s">
        <v>636</v>
      </c>
      <c r="C74" s="73">
        <v>61.5285388584457</v>
      </c>
      <c r="D74" s="73">
        <v>14.8614055437783</v>
      </c>
      <c r="E74" s="73">
        <v>23.6100555977761</v>
      </c>
      <c r="F74" s="73">
        <v>2</v>
      </c>
      <c r="G74" s="73" t="s">
        <v>477</v>
      </c>
      <c r="H74" s="73"/>
      <c r="I74" s="73">
        <v>61531</v>
      </c>
      <c r="J74" s="73">
        <v>14862</v>
      </c>
      <c r="K74" s="73">
        <v>23611</v>
      </c>
      <c r="L74" s="73">
        <v>100004</v>
      </c>
      <c r="M74" s="73">
        <v>2021</v>
      </c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</row>
    <row r="75" spans="1:46" s="66" customFormat="1">
      <c r="A75" s="73" t="s">
        <v>212</v>
      </c>
      <c r="B75" s="73" t="s">
        <v>16</v>
      </c>
      <c r="C75" s="73" t="s">
        <v>16</v>
      </c>
      <c r="D75" s="73" t="s">
        <v>16</v>
      </c>
      <c r="E75" s="73" t="s">
        <v>16</v>
      </c>
      <c r="F75" s="73">
        <v>4</v>
      </c>
      <c r="G75" s="73"/>
      <c r="H75" s="73"/>
      <c r="I75" s="73"/>
      <c r="J75" s="73"/>
      <c r="K75" s="73"/>
      <c r="L75" s="73"/>
      <c r="M75" s="73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</row>
    <row r="76" spans="1:46" s="66" customFormat="1">
      <c r="A76" t="s">
        <v>212</v>
      </c>
      <c r="B76" t="s">
        <v>480</v>
      </c>
      <c r="C76">
        <v>58.969769291965001</v>
      </c>
      <c r="D76">
        <v>16.1119950499425</v>
      </c>
      <c r="E76">
        <v>24.918235658092499</v>
      </c>
      <c r="F76">
        <v>1</v>
      </c>
      <c r="G76" t="s">
        <v>477</v>
      </c>
      <c r="H76" t="s">
        <v>637</v>
      </c>
      <c r="I76">
        <v>26685</v>
      </c>
      <c r="J76">
        <v>7291</v>
      </c>
      <c r="K76">
        <v>11276</v>
      </c>
      <c r="L76">
        <v>45252</v>
      </c>
      <c r="M76">
        <v>2021</v>
      </c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</row>
    <row r="77" spans="1:46" s="66" customFormat="1">
      <c r="A77" t="s">
        <v>212</v>
      </c>
      <c r="B77" t="s">
        <v>479</v>
      </c>
      <c r="C77">
        <v>68.542420478479201</v>
      </c>
      <c r="D77">
        <v>10.5362639736458</v>
      </c>
      <c r="E77">
        <v>20.921315547874901</v>
      </c>
      <c r="F77">
        <v>1</v>
      </c>
      <c r="G77" t="s">
        <v>477</v>
      </c>
      <c r="H77" t="s">
        <v>638</v>
      </c>
      <c r="I77">
        <v>12692</v>
      </c>
      <c r="J77">
        <v>1951</v>
      </c>
      <c r="K77">
        <v>3874</v>
      </c>
      <c r="L77">
        <v>18517</v>
      </c>
      <c r="M77">
        <v>2021</v>
      </c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</row>
    <row r="78" spans="1:46" s="66" customFormat="1">
      <c r="A78" t="s">
        <v>212</v>
      </c>
      <c r="B78" t="s">
        <v>478</v>
      </c>
      <c r="C78">
        <v>60.615779345734403</v>
      </c>
      <c r="D78">
        <v>16.400737652341199</v>
      </c>
      <c r="E78">
        <v>22.983483001924299</v>
      </c>
      <c r="F78">
        <v>1</v>
      </c>
      <c r="G78" t="s">
        <v>477</v>
      </c>
      <c r="H78" t="s">
        <v>639</v>
      </c>
      <c r="I78">
        <v>15120</v>
      </c>
      <c r="J78">
        <v>4091</v>
      </c>
      <c r="K78">
        <v>5733</v>
      </c>
      <c r="L78">
        <v>24944</v>
      </c>
      <c r="M78">
        <v>2021</v>
      </c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</row>
    <row r="79" spans="1:46" s="66" customFormat="1">
      <c r="A79" t="s">
        <v>212</v>
      </c>
      <c r="B79" t="s">
        <v>476</v>
      </c>
      <c r="C79">
        <v>62.297405012842098</v>
      </c>
      <c r="D79">
        <v>13.541758923035999</v>
      </c>
      <c r="E79">
        <v>24.160836064121899</v>
      </c>
      <c r="F79">
        <v>1</v>
      </c>
      <c r="G79" t="s">
        <v>477</v>
      </c>
      <c r="H79" t="s">
        <v>640</v>
      </c>
      <c r="I79">
        <v>7034</v>
      </c>
      <c r="J79">
        <v>1529</v>
      </c>
      <c r="K79">
        <v>2728</v>
      </c>
      <c r="L79">
        <v>11291</v>
      </c>
      <c r="M79">
        <v>2021</v>
      </c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</row>
    <row r="80" spans="1:46" s="66" customFormat="1">
      <c r="A80" s="82" t="s">
        <v>0</v>
      </c>
      <c r="B80" s="82" t="s">
        <v>641</v>
      </c>
      <c r="C80" s="82">
        <v>67.254225123464195</v>
      </c>
      <c r="D80" s="82">
        <v>12.9111912370341</v>
      </c>
      <c r="E80" s="82">
        <v>19.834583639501702</v>
      </c>
      <c r="F80" s="82">
        <v>3</v>
      </c>
      <c r="G80" s="82" t="s">
        <v>482</v>
      </c>
      <c r="H80" s="82"/>
      <c r="I80" s="82">
        <v>78713</v>
      </c>
      <c r="J80" s="82">
        <v>15111</v>
      </c>
      <c r="K80" s="82">
        <v>23214</v>
      </c>
      <c r="L80" s="82">
        <v>117038</v>
      </c>
      <c r="M80" s="82">
        <v>2011</v>
      </c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</row>
    <row r="81" spans="1:46" s="66" customFormat="1">
      <c r="A81" s="73" t="s">
        <v>0</v>
      </c>
      <c r="B81" s="73" t="s">
        <v>642</v>
      </c>
      <c r="C81" s="73">
        <v>61.743049285469702</v>
      </c>
      <c r="D81" s="73">
        <v>12.833525327687701</v>
      </c>
      <c r="E81" s="73">
        <v>25.423425386842698</v>
      </c>
      <c r="F81" s="73">
        <v>2</v>
      </c>
      <c r="G81" s="73" t="s">
        <v>482</v>
      </c>
      <c r="H81" s="73"/>
      <c r="I81" s="73">
        <v>79325</v>
      </c>
      <c r="J81" s="73">
        <v>16488</v>
      </c>
      <c r="K81" s="73">
        <v>32663</v>
      </c>
      <c r="L81" s="73">
        <v>128476</v>
      </c>
      <c r="M81" s="73">
        <v>2021</v>
      </c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</row>
    <row r="82" spans="1:46" s="66" customFormat="1">
      <c r="A82" s="73" t="s">
        <v>0</v>
      </c>
      <c r="B82" s="73" t="s">
        <v>16</v>
      </c>
      <c r="C82" s="73" t="s">
        <v>16</v>
      </c>
      <c r="D82" s="73" t="s">
        <v>16</v>
      </c>
      <c r="E82" s="73" t="s">
        <v>16</v>
      </c>
      <c r="F82" s="73">
        <v>4</v>
      </c>
      <c r="G82" s="73"/>
      <c r="H82" s="73"/>
      <c r="I82" s="73"/>
      <c r="J82" s="73"/>
      <c r="K82" s="73"/>
      <c r="L82" s="73"/>
      <c r="M82" s="73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</row>
    <row r="83" spans="1:46" s="66" customFormat="1">
      <c r="A83" t="s">
        <v>0</v>
      </c>
      <c r="B83" t="s">
        <v>13</v>
      </c>
      <c r="C83">
        <v>60.702972445215899</v>
      </c>
      <c r="D83">
        <v>13.3217617704491</v>
      </c>
      <c r="E83">
        <v>25.975265784335001</v>
      </c>
      <c r="F83">
        <v>1</v>
      </c>
      <c r="G83" t="s">
        <v>482</v>
      </c>
      <c r="H83" t="s">
        <v>643</v>
      </c>
      <c r="I83">
        <v>13989</v>
      </c>
      <c r="J83">
        <v>3070</v>
      </c>
      <c r="K83">
        <v>5986</v>
      </c>
      <c r="L83">
        <v>23045</v>
      </c>
      <c r="M83">
        <v>2021</v>
      </c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</row>
    <row r="84" spans="1:46" s="66" customFormat="1">
      <c r="A84" t="s">
        <v>0</v>
      </c>
      <c r="B84" t="s">
        <v>12</v>
      </c>
      <c r="C84">
        <v>61.494066882416398</v>
      </c>
      <c r="D84">
        <v>13.9536138079827</v>
      </c>
      <c r="E84">
        <v>24.5523193096009</v>
      </c>
      <c r="F84">
        <v>1</v>
      </c>
      <c r="G84" t="s">
        <v>482</v>
      </c>
      <c r="H84" t="s">
        <v>644</v>
      </c>
      <c r="I84">
        <v>11401</v>
      </c>
      <c r="J84">
        <v>2587</v>
      </c>
      <c r="K84">
        <v>4552</v>
      </c>
      <c r="L84">
        <v>18540</v>
      </c>
      <c r="M84">
        <v>2021</v>
      </c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</row>
    <row r="85" spans="1:46" s="66" customFormat="1">
      <c r="A85" t="s">
        <v>0</v>
      </c>
      <c r="B85" t="s">
        <v>11</v>
      </c>
      <c r="C85">
        <v>59.749763928234202</v>
      </c>
      <c r="D85">
        <v>13.621340887629801</v>
      </c>
      <c r="E85">
        <v>26.628895184135999</v>
      </c>
      <c r="F85">
        <v>1</v>
      </c>
      <c r="G85" t="s">
        <v>482</v>
      </c>
      <c r="H85" t="s">
        <v>645</v>
      </c>
      <c r="I85">
        <v>10124</v>
      </c>
      <c r="J85">
        <v>2308</v>
      </c>
      <c r="K85">
        <v>4512</v>
      </c>
      <c r="L85">
        <v>16944</v>
      </c>
      <c r="M85">
        <v>2021</v>
      </c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</row>
    <row r="86" spans="1:46" s="66" customFormat="1">
      <c r="A86" t="s">
        <v>0</v>
      </c>
      <c r="B86" t="s">
        <v>10</v>
      </c>
      <c r="C86">
        <v>62.634566171529897</v>
      </c>
      <c r="D86">
        <v>12.184940026019699</v>
      </c>
      <c r="E86">
        <v>25.1804938024504</v>
      </c>
      <c r="F86">
        <v>1</v>
      </c>
      <c r="G86" t="s">
        <v>482</v>
      </c>
      <c r="H86" t="s">
        <v>646</v>
      </c>
      <c r="I86">
        <v>43811</v>
      </c>
      <c r="J86">
        <v>8523</v>
      </c>
      <c r="K86">
        <v>17613</v>
      </c>
      <c r="L86">
        <v>69947</v>
      </c>
      <c r="M86">
        <v>2021</v>
      </c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</row>
    <row r="87" spans="1:46" s="66" customFormat="1">
      <c r="A87" s="82" t="s">
        <v>232</v>
      </c>
      <c r="B87" s="82" t="s">
        <v>647</v>
      </c>
      <c r="C87" s="82">
        <v>67.452870295106905</v>
      </c>
      <c r="D87" s="82">
        <v>14.2761428294488</v>
      </c>
      <c r="E87" s="82">
        <v>18.270986875444301</v>
      </c>
      <c r="F87" s="82">
        <v>3</v>
      </c>
      <c r="G87" s="82" t="s">
        <v>484</v>
      </c>
      <c r="H87" s="82"/>
      <c r="I87" s="82">
        <v>198331</v>
      </c>
      <c r="J87" s="82">
        <v>41976</v>
      </c>
      <c r="K87" s="82">
        <v>53722</v>
      </c>
      <c r="L87" s="82">
        <v>294029</v>
      </c>
      <c r="M87" s="82">
        <v>2011</v>
      </c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</row>
    <row r="88" spans="1:46" s="66" customFormat="1">
      <c r="A88" s="73" t="s">
        <v>232</v>
      </c>
      <c r="B88" s="73" t="s">
        <v>648</v>
      </c>
      <c r="C88" s="73">
        <v>62.284910126015497</v>
      </c>
      <c r="D88" s="73">
        <v>14.8409832347656</v>
      </c>
      <c r="E88" s="73">
        <v>22.874106639218901</v>
      </c>
      <c r="F88" s="73">
        <v>2</v>
      </c>
      <c r="G88" s="73" t="s">
        <v>484</v>
      </c>
      <c r="H88" s="73"/>
      <c r="I88" s="73">
        <v>214214</v>
      </c>
      <c r="J88" s="73">
        <v>51042</v>
      </c>
      <c r="K88" s="73">
        <v>78670</v>
      </c>
      <c r="L88" s="73">
        <v>343926</v>
      </c>
      <c r="M88" s="73">
        <v>2021</v>
      </c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</row>
    <row r="89" spans="1:46" s="66" customFormat="1">
      <c r="A89" s="73" t="s">
        <v>232</v>
      </c>
      <c r="B89" s="73" t="s">
        <v>16</v>
      </c>
      <c r="C89" s="73" t="s">
        <v>16</v>
      </c>
      <c r="D89" s="73" t="s">
        <v>16</v>
      </c>
      <c r="E89" s="73" t="s">
        <v>16</v>
      </c>
      <c r="F89" s="73">
        <v>4</v>
      </c>
      <c r="G89" s="73"/>
      <c r="H89" s="73"/>
      <c r="I89" s="73"/>
      <c r="J89" s="73"/>
      <c r="K89" s="73"/>
      <c r="L89" s="73"/>
      <c r="M89" s="73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</row>
    <row r="90" spans="1:46" s="66" customFormat="1">
      <c r="A90" t="s">
        <v>232</v>
      </c>
      <c r="B90" t="s">
        <v>492</v>
      </c>
      <c r="C90">
        <v>57.810718358038798</v>
      </c>
      <c r="D90">
        <v>17.692892436335999</v>
      </c>
      <c r="E90">
        <v>24.496389205625199</v>
      </c>
      <c r="F90">
        <v>1</v>
      </c>
      <c r="G90" t="s">
        <v>484</v>
      </c>
      <c r="H90" t="s">
        <v>649</v>
      </c>
      <c r="I90">
        <v>15210</v>
      </c>
      <c r="J90">
        <v>4655</v>
      </c>
      <c r="K90">
        <v>6445</v>
      </c>
      <c r="L90">
        <v>26310</v>
      </c>
      <c r="M90">
        <v>2021</v>
      </c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</row>
    <row r="91" spans="1:46" s="66" customFormat="1">
      <c r="A91" t="s">
        <v>232</v>
      </c>
      <c r="B91" t="s">
        <v>491</v>
      </c>
      <c r="C91">
        <v>61.502434377646097</v>
      </c>
      <c r="D91">
        <v>16.0483700254022</v>
      </c>
      <c r="E91">
        <v>22.4491955969517</v>
      </c>
      <c r="F91">
        <v>1</v>
      </c>
      <c r="G91" t="s">
        <v>484</v>
      </c>
      <c r="H91" t="s">
        <v>650</v>
      </c>
      <c r="I91">
        <v>23243</v>
      </c>
      <c r="J91">
        <v>6065</v>
      </c>
      <c r="K91">
        <v>8484</v>
      </c>
      <c r="L91">
        <v>37792</v>
      </c>
      <c r="M91">
        <v>2021</v>
      </c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</row>
    <row r="92" spans="1:46" s="66" customFormat="1">
      <c r="A92" t="s">
        <v>232</v>
      </c>
      <c r="B92" t="s">
        <v>490</v>
      </c>
      <c r="C92">
        <v>62.6327769347496</v>
      </c>
      <c r="D92">
        <v>14.3778452200304</v>
      </c>
      <c r="E92">
        <v>22.989377845220002</v>
      </c>
      <c r="F92">
        <v>1</v>
      </c>
      <c r="G92" t="s">
        <v>484</v>
      </c>
      <c r="H92" t="s">
        <v>651</v>
      </c>
      <c r="I92">
        <v>19812</v>
      </c>
      <c r="J92">
        <v>4548</v>
      </c>
      <c r="K92">
        <v>7272</v>
      </c>
      <c r="L92">
        <v>31632</v>
      </c>
      <c r="M92">
        <v>2021</v>
      </c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</row>
    <row r="93" spans="1:46" s="66" customFormat="1">
      <c r="A93" t="s">
        <v>232</v>
      </c>
      <c r="B93" t="s">
        <v>489</v>
      </c>
      <c r="C93">
        <v>58.062274117320001</v>
      </c>
      <c r="D93">
        <v>15.5546288573812</v>
      </c>
      <c r="E93">
        <v>26.383097025298898</v>
      </c>
      <c r="F93">
        <v>1</v>
      </c>
      <c r="G93" t="s">
        <v>484</v>
      </c>
      <c r="H93" t="s">
        <v>652</v>
      </c>
      <c r="I93">
        <v>12531</v>
      </c>
      <c r="J93">
        <v>3357</v>
      </c>
      <c r="K93">
        <v>5694</v>
      </c>
      <c r="L93">
        <v>21582</v>
      </c>
      <c r="M93">
        <v>2021</v>
      </c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</row>
    <row r="94" spans="1:46" s="66" customFormat="1">
      <c r="A94" t="s">
        <v>232</v>
      </c>
      <c r="B94" t="s">
        <v>488</v>
      </c>
      <c r="C94">
        <v>61.3349852872851</v>
      </c>
      <c r="D94">
        <v>14.9976769397553</v>
      </c>
      <c r="E94">
        <v>23.667337772959598</v>
      </c>
      <c r="F94">
        <v>1</v>
      </c>
      <c r="G94" t="s">
        <v>484</v>
      </c>
      <c r="H94" t="s">
        <v>653</v>
      </c>
      <c r="I94">
        <v>19802</v>
      </c>
      <c r="J94">
        <v>4842</v>
      </c>
      <c r="K94">
        <v>7641</v>
      </c>
      <c r="L94">
        <v>32285</v>
      </c>
      <c r="M94">
        <v>2021</v>
      </c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</row>
    <row r="95" spans="1:46" s="66" customFormat="1">
      <c r="A95" t="s">
        <v>232</v>
      </c>
      <c r="B95" t="s">
        <v>487</v>
      </c>
      <c r="C95">
        <v>63.2941000355532</v>
      </c>
      <c r="D95">
        <v>14.7527179506372</v>
      </c>
      <c r="E95">
        <v>21.953182013809599</v>
      </c>
      <c r="F95">
        <v>1</v>
      </c>
      <c r="G95" t="s">
        <v>484</v>
      </c>
      <c r="H95" t="s">
        <v>654</v>
      </c>
      <c r="I95">
        <v>33825</v>
      </c>
      <c r="J95">
        <v>7884</v>
      </c>
      <c r="K95">
        <v>11732</v>
      </c>
      <c r="L95">
        <v>53441</v>
      </c>
      <c r="M95">
        <v>2021</v>
      </c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</row>
    <row r="96" spans="1:46" s="66" customFormat="1">
      <c r="A96" t="s">
        <v>232</v>
      </c>
      <c r="B96" t="s">
        <v>486</v>
      </c>
      <c r="C96">
        <v>59.833224023236198</v>
      </c>
      <c r="D96">
        <v>17.071114026046999</v>
      </c>
      <c r="E96">
        <v>23.095661950716799</v>
      </c>
      <c r="F96">
        <v>1</v>
      </c>
      <c r="G96" t="s">
        <v>484</v>
      </c>
      <c r="H96" t="s">
        <v>655</v>
      </c>
      <c r="I96">
        <v>19158</v>
      </c>
      <c r="J96">
        <v>5466</v>
      </c>
      <c r="K96">
        <v>7395</v>
      </c>
      <c r="L96">
        <v>32019</v>
      </c>
      <c r="M96">
        <v>2021</v>
      </c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</row>
    <row r="97" spans="1:46" s="66" customFormat="1">
      <c r="A97" t="s">
        <v>232</v>
      </c>
      <c r="B97" t="s">
        <v>485</v>
      </c>
      <c r="C97">
        <v>61.584270725021298</v>
      </c>
      <c r="D97">
        <v>14.9289472855027</v>
      </c>
      <c r="E97">
        <v>23.486781989476</v>
      </c>
      <c r="F97">
        <v>1</v>
      </c>
      <c r="G97" t="s">
        <v>484</v>
      </c>
      <c r="H97" t="s">
        <v>656</v>
      </c>
      <c r="I97">
        <v>19545</v>
      </c>
      <c r="J97">
        <v>4738</v>
      </c>
      <c r="K97">
        <v>7454</v>
      </c>
      <c r="L97">
        <v>31737</v>
      </c>
      <c r="M97">
        <v>2021</v>
      </c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</row>
    <row r="98" spans="1:46" s="66" customFormat="1">
      <c r="A98" t="s">
        <v>232</v>
      </c>
      <c r="B98" t="s">
        <v>483</v>
      </c>
      <c r="C98">
        <v>66.237942122186496</v>
      </c>
      <c r="D98">
        <v>12.3003319157764</v>
      </c>
      <c r="E98">
        <v>21.4617259620371</v>
      </c>
      <c r="F98">
        <v>1</v>
      </c>
      <c r="G98" t="s">
        <v>484</v>
      </c>
      <c r="H98" t="s">
        <v>657</v>
      </c>
      <c r="I98">
        <v>51088</v>
      </c>
      <c r="J98">
        <v>9487</v>
      </c>
      <c r="K98">
        <v>16553</v>
      </c>
      <c r="L98">
        <v>77128</v>
      </c>
      <c r="M98">
        <v>2021</v>
      </c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</row>
    <row r="99" spans="1:46" s="66" customFormat="1">
      <c r="A99" s="82" t="s">
        <v>242</v>
      </c>
      <c r="B99" s="82" t="s">
        <v>658</v>
      </c>
      <c r="C99" s="82">
        <v>68.108378637549706</v>
      </c>
      <c r="D99" s="82">
        <v>14.6277540697386</v>
      </c>
      <c r="E99" s="82">
        <v>17.263867292711701</v>
      </c>
      <c r="F99" s="82">
        <v>3</v>
      </c>
      <c r="G99" s="82" t="s">
        <v>495</v>
      </c>
      <c r="H99" s="82"/>
      <c r="I99" s="82">
        <v>178273</v>
      </c>
      <c r="J99" s="82">
        <v>38288</v>
      </c>
      <c r="K99" s="82">
        <v>45188</v>
      </c>
      <c r="L99" s="82">
        <v>261749</v>
      </c>
      <c r="M99" s="82">
        <v>2011</v>
      </c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</row>
    <row r="100" spans="1:46" s="66" customFormat="1">
      <c r="A100" s="73" t="s">
        <v>242</v>
      </c>
      <c r="B100" s="73" t="s">
        <v>659</v>
      </c>
      <c r="C100" s="73">
        <v>61.048631684579597</v>
      </c>
      <c r="D100" s="73">
        <v>15.874248569045401</v>
      </c>
      <c r="E100" s="73">
        <v>23.0771197463751</v>
      </c>
      <c r="F100" s="73">
        <v>2</v>
      </c>
      <c r="G100" s="73" t="s">
        <v>495</v>
      </c>
      <c r="H100" s="73"/>
      <c r="I100" s="73">
        <v>191023</v>
      </c>
      <c r="J100" s="73">
        <v>49671</v>
      </c>
      <c r="K100" s="73">
        <v>72209</v>
      </c>
      <c r="L100" s="73">
        <v>312903</v>
      </c>
      <c r="M100" s="73">
        <v>2021</v>
      </c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</row>
    <row r="101" spans="1:46" s="66" customFormat="1">
      <c r="A101" s="73" t="s">
        <v>242</v>
      </c>
      <c r="B101" s="73" t="s">
        <v>16</v>
      </c>
      <c r="C101" s="73" t="s">
        <v>16</v>
      </c>
      <c r="D101" s="73" t="s">
        <v>16</v>
      </c>
      <c r="E101" s="73" t="s">
        <v>16</v>
      </c>
      <c r="F101" s="73">
        <v>4</v>
      </c>
      <c r="G101" s="73"/>
      <c r="H101" s="73"/>
      <c r="I101" s="73"/>
      <c r="J101" s="73"/>
      <c r="K101" s="73"/>
      <c r="L101" s="73"/>
      <c r="M101" s="73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</row>
    <row r="102" spans="1:46" s="66" customFormat="1">
      <c r="A102" t="s">
        <v>242</v>
      </c>
      <c r="B102" t="s">
        <v>504</v>
      </c>
      <c r="C102">
        <v>66.114649681528704</v>
      </c>
      <c r="D102">
        <v>13.989990900818899</v>
      </c>
      <c r="E102">
        <v>19.895359417652401</v>
      </c>
      <c r="F102">
        <v>1</v>
      </c>
      <c r="G102" t="s">
        <v>495</v>
      </c>
      <c r="H102" t="s">
        <v>660</v>
      </c>
      <c r="I102">
        <v>14532</v>
      </c>
      <c r="J102">
        <v>3075</v>
      </c>
      <c r="K102">
        <v>4373</v>
      </c>
      <c r="L102">
        <v>21980</v>
      </c>
      <c r="M102">
        <v>2021</v>
      </c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</row>
    <row r="103" spans="1:46" s="66" customFormat="1">
      <c r="A103" t="s">
        <v>242</v>
      </c>
      <c r="B103" t="s">
        <v>503</v>
      </c>
      <c r="C103">
        <v>57.642480665976997</v>
      </c>
      <c r="D103">
        <v>17.816856312496899</v>
      </c>
      <c r="E103">
        <v>24.540663021526001</v>
      </c>
      <c r="F103">
        <v>1</v>
      </c>
      <c r="G103" t="s">
        <v>495</v>
      </c>
      <c r="H103" t="s">
        <v>661</v>
      </c>
      <c r="I103">
        <v>11702</v>
      </c>
      <c r="J103">
        <v>3617</v>
      </c>
      <c r="K103">
        <v>4982</v>
      </c>
      <c r="L103">
        <v>20301</v>
      </c>
      <c r="M103">
        <v>2021</v>
      </c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</row>
    <row r="104" spans="1:46" s="66" customFormat="1">
      <c r="A104" t="s">
        <v>242</v>
      </c>
      <c r="B104" t="s">
        <v>502</v>
      </c>
      <c r="C104">
        <v>57.251999049956503</v>
      </c>
      <c r="D104">
        <v>18.0349932705249</v>
      </c>
      <c r="E104">
        <v>24.713007679518601</v>
      </c>
      <c r="F104">
        <v>1</v>
      </c>
      <c r="G104" t="s">
        <v>495</v>
      </c>
      <c r="H104" t="s">
        <v>662</v>
      </c>
      <c r="I104">
        <v>14463</v>
      </c>
      <c r="J104">
        <v>4556</v>
      </c>
      <c r="K104">
        <v>6243</v>
      </c>
      <c r="L104">
        <v>25262</v>
      </c>
      <c r="M104">
        <v>2021</v>
      </c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</row>
    <row r="105" spans="1:46" s="66" customFormat="1">
      <c r="A105" t="s">
        <v>242</v>
      </c>
      <c r="B105" t="s">
        <v>501</v>
      </c>
      <c r="C105">
        <v>62.428314893124004</v>
      </c>
      <c r="D105">
        <v>15.793894456351699</v>
      </c>
      <c r="E105">
        <v>21.777790650524199</v>
      </c>
      <c r="F105">
        <v>1</v>
      </c>
      <c r="G105" t="s">
        <v>495</v>
      </c>
      <c r="H105" t="s">
        <v>663</v>
      </c>
      <c r="I105">
        <v>21554</v>
      </c>
      <c r="J105">
        <v>5453</v>
      </c>
      <c r="K105">
        <v>7519</v>
      </c>
      <c r="L105">
        <v>34526</v>
      </c>
      <c r="M105">
        <v>2021</v>
      </c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</row>
    <row r="106" spans="1:46" s="66" customFormat="1">
      <c r="A106" t="s">
        <v>242</v>
      </c>
      <c r="B106" t="s">
        <v>500</v>
      </c>
      <c r="C106">
        <v>55.904080675422101</v>
      </c>
      <c r="D106">
        <v>17.331144465290802</v>
      </c>
      <c r="E106">
        <v>26.764774859287101</v>
      </c>
      <c r="F106">
        <v>1</v>
      </c>
      <c r="G106" t="s">
        <v>495</v>
      </c>
      <c r="H106" t="s">
        <v>664</v>
      </c>
      <c r="I106">
        <v>9535</v>
      </c>
      <c r="J106">
        <v>2956</v>
      </c>
      <c r="K106">
        <v>4565</v>
      </c>
      <c r="L106">
        <v>17056</v>
      </c>
      <c r="M106">
        <v>2021</v>
      </c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</row>
    <row r="107" spans="1:46" s="66" customFormat="1">
      <c r="A107" t="s">
        <v>242</v>
      </c>
      <c r="B107" t="s">
        <v>499</v>
      </c>
      <c r="C107">
        <v>55.408690367669401</v>
      </c>
      <c r="D107">
        <v>17.845639623214801</v>
      </c>
      <c r="E107">
        <v>26.745670009115798</v>
      </c>
      <c r="F107">
        <v>1</v>
      </c>
      <c r="G107" t="s">
        <v>495</v>
      </c>
      <c r="H107" t="s">
        <v>665</v>
      </c>
      <c r="I107">
        <v>18235</v>
      </c>
      <c r="J107">
        <v>5873</v>
      </c>
      <c r="K107">
        <v>8802</v>
      </c>
      <c r="L107">
        <v>32910</v>
      </c>
      <c r="M107">
        <v>2021</v>
      </c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</row>
    <row r="108" spans="1:46" s="66" customFormat="1">
      <c r="A108" t="s">
        <v>242</v>
      </c>
      <c r="B108" t="s">
        <v>498</v>
      </c>
      <c r="C108">
        <v>65.594822272447104</v>
      </c>
      <c r="D108">
        <v>13.286761180740999</v>
      </c>
      <c r="E108">
        <v>21.118416546811901</v>
      </c>
      <c r="F108">
        <v>1</v>
      </c>
      <c r="G108" t="s">
        <v>495</v>
      </c>
      <c r="H108" t="s">
        <v>666</v>
      </c>
      <c r="I108">
        <v>19155</v>
      </c>
      <c r="J108">
        <v>3880</v>
      </c>
      <c r="K108">
        <v>6167</v>
      </c>
      <c r="L108">
        <v>29202</v>
      </c>
      <c r="M108">
        <v>2021</v>
      </c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</row>
    <row r="109" spans="1:46" s="66" customFormat="1">
      <c r="A109" t="s">
        <v>242</v>
      </c>
      <c r="B109" t="s">
        <v>497</v>
      </c>
      <c r="C109">
        <v>63.397166433130899</v>
      </c>
      <c r="D109">
        <v>14.0899891016659</v>
      </c>
      <c r="E109">
        <v>22.512844465203202</v>
      </c>
      <c r="F109">
        <v>1</v>
      </c>
      <c r="G109" t="s">
        <v>495</v>
      </c>
      <c r="H109" t="s">
        <v>667</v>
      </c>
      <c r="I109">
        <v>12216</v>
      </c>
      <c r="J109">
        <v>2715</v>
      </c>
      <c r="K109">
        <v>4338</v>
      </c>
      <c r="L109">
        <v>19269</v>
      </c>
      <c r="M109">
        <v>2021</v>
      </c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</row>
    <row r="110" spans="1:46" s="66" customFormat="1">
      <c r="A110" t="s">
        <v>242</v>
      </c>
      <c r="B110" t="s">
        <v>496</v>
      </c>
      <c r="C110">
        <v>62.387833795812497</v>
      </c>
      <c r="D110">
        <v>15.1116556752796</v>
      </c>
      <c r="E110">
        <v>22.500510528907899</v>
      </c>
      <c r="F110">
        <v>1</v>
      </c>
      <c r="G110" t="s">
        <v>495</v>
      </c>
      <c r="H110" t="s">
        <v>668</v>
      </c>
      <c r="I110">
        <v>51936</v>
      </c>
      <c r="J110">
        <v>12580</v>
      </c>
      <c r="K110">
        <v>18731</v>
      </c>
      <c r="L110">
        <v>83247</v>
      </c>
      <c r="M110">
        <v>2021</v>
      </c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</row>
    <row r="111" spans="1:46" s="66" customFormat="1">
      <c r="A111" t="s">
        <v>242</v>
      </c>
      <c r="B111" t="s">
        <v>494</v>
      </c>
      <c r="C111">
        <v>60.703259005145803</v>
      </c>
      <c r="D111">
        <v>17.0360205831904</v>
      </c>
      <c r="E111">
        <v>22.260720411663801</v>
      </c>
      <c r="F111">
        <v>1</v>
      </c>
      <c r="G111" t="s">
        <v>495</v>
      </c>
      <c r="H111" t="s">
        <v>669</v>
      </c>
      <c r="I111">
        <v>17695</v>
      </c>
      <c r="J111">
        <v>4966</v>
      </c>
      <c r="K111">
        <v>6489</v>
      </c>
      <c r="L111">
        <v>29150</v>
      </c>
      <c r="M111">
        <v>2021</v>
      </c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</row>
    <row r="112" spans="1:46" s="66" customFormat="1">
      <c r="A112" s="82" t="s">
        <v>253</v>
      </c>
      <c r="B112" s="82" t="s">
        <v>670</v>
      </c>
      <c r="C112" s="82">
        <v>67.679531335500698</v>
      </c>
      <c r="D112" s="82">
        <v>14.7632536131587</v>
      </c>
      <c r="E112" s="82">
        <v>17.557215051340702</v>
      </c>
      <c r="F112" s="82">
        <v>3</v>
      </c>
      <c r="G112" s="82" t="s">
        <v>507</v>
      </c>
      <c r="H112" s="82"/>
      <c r="I112" s="82">
        <v>42052</v>
      </c>
      <c r="J112" s="82">
        <v>9173</v>
      </c>
      <c r="K112" s="82">
        <v>10909</v>
      </c>
      <c r="L112" s="82">
        <v>62134</v>
      </c>
      <c r="M112" s="82">
        <v>2011</v>
      </c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</row>
    <row r="113" spans="1:46" s="66" customFormat="1">
      <c r="A113" s="73" t="s">
        <v>253</v>
      </c>
      <c r="B113" s="73" t="s">
        <v>671</v>
      </c>
      <c r="C113" s="73">
        <v>58.669511769600298</v>
      </c>
      <c r="D113" s="73">
        <v>17.793971602651901</v>
      </c>
      <c r="E113" s="73">
        <v>23.536516627747801</v>
      </c>
      <c r="F113" s="73">
        <v>2</v>
      </c>
      <c r="G113" s="73" t="s">
        <v>507</v>
      </c>
      <c r="H113" s="73"/>
      <c r="I113" s="73">
        <v>43717</v>
      </c>
      <c r="J113" s="73">
        <v>13259</v>
      </c>
      <c r="K113" s="73">
        <v>17538</v>
      </c>
      <c r="L113" s="73">
        <v>74514</v>
      </c>
      <c r="M113" s="73">
        <v>2021</v>
      </c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</row>
    <row r="114" spans="1:46" s="66" customFormat="1">
      <c r="A114" s="73" t="s">
        <v>253</v>
      </c>
      <c r="B114" s="73" t="s">
        <v>16</v>
      </c>
      <c r="C114" s="73" t="s">
        <v>16</v>
      </c>
      <c r="D114" s="73" t="s">
        <v>16</v>
      </c>
      <c r="E114" s="73" t="s">
        <v>16</v>
      </c>
      <c r="F114" s="73">
        <v>4</v>
      </c>
      <c r="G114" s="73"/>
      <c r="H114" s="73"/>
      <c r="I114" s="73"/>
      <c r="J114" s="73"/>
      <c r="K114" s="73"/>
      <c r="L114" s="73"/>
      <c r="M114" s="73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</row>
    <row r="115" spans="1:46" s="66" customFormat="1">
      <c r="A115" t="s">
        <v>253</v>
      </c>
      <c r="B115" t="s">
        <v>508</v>
      </c>
      <c r="C115">
        <v>61.782643471305697</v>
      </c>
      <c r="D115">
        <v>15.6868626274745</v>
      </c>
      <c r="E115">
        <v>22.530493901219799</v>
      </c>
      <c r="F115">
        <v>1</v>
      </c>
      <c r="G115" t="s">
        <v>507</v>
      </c>
      <c r="H115" t="s">
        <v>672</v>
      </c>
      <c r="I115">
        <v>12359</v>
      </c>
      <c r="J115">
        <v>3138</v>
      </c>
      <c r="K115">
        <v>4507</v>
      </c>
      <c r="L115">
        <v>20004</v>
      </c>
      <c r="M115">
        <v>2021</v>
      </c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</row>
    <row r="116" spans="1:46" s="66" customFormat="1">
      <c r="A116" t="s">
        <v>253</v>
      </c>
      <c r="B116" t="s">
        <v>506</v>
      </c>
      <c r="C116">
        <v>57.5270592551825</v>
      </c>
      <c r="D116">
        <v>18.567235369656899</v>
      </c>
      <c r="E116">
        <v>23.905705375160501</v>
      </c>
      <c r="F116">
        <v>1</v>
      </c>
      <c r="G116" t="s">
        <v>507</v>
      </c>
      <c r="H116" t="s">
        <v>673</v>
      </c>
      <c r="I116">
        <v>31358</v>
      </c>
      <c r="J116">
        <v>10121</v>
      </c>
      <c r="K116">
        <v>13031</v>
      </c>
      <c r="L116">
        <v>54510</v>
      </c>
      <c r="M116">
        <v>2021</v>
      </c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</row>
    <row r="117" spans="1:46" s="66" customFormat="1">
      <c r="A117" s="82" t="s">
        <v>262</v>
      </c>
      <c r="B117" s="82" t="s">
        <v>674</v>
      </c>
      <c r="C117" s="82">
        <v>64.576799573101695</v>
      </c>
      <c r="D117" s="82">
        <v>16.448692623833299</v>
      </c>
      <c r="E117" s="82">
        <v>18.974507803065102</v>
      </c>
      <c r="F117" s="82">
        <v>3</v>
      </c>
      <c r="G117" s="82" t="s">
        <v>511</v>
      </c>
      <c r="H117" s="82"/>
      <c r="I117" s="82">
        <v>68979</v>
      </c>
      <c r="J117" s="82">
        <v>17570</v>
      </c>
      <c r="K117" s="82">
        <v>20268</v>
      </c>
      <c r="L117" s="82">
        <v>106817</v>
      </c>
      <c r="M117" s="82">
        <v>2011</v>
      </c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</row>
    <row r="118" spans="1:46" s="66" customFormat="1">
      <c r="A118" s="73" t="s">
        <v>262</v>
      </c>
      <c r="B118" s="73" t="s">
        <v>675</v>
      </c>
      <c r="C118" s="73">
        <v>56.042082436318502</v>
      </c>
      <c r="D118" s="73">
        <v>19.230164841208701</v>
      </c>
      <c r="E118" s="73">
        <v>24.7277527224728</v>
      </c>
      <c r="F118" s="73">
        <v>2</v>
      </c>
      <c r="G118" s="73" t="s">
        <v>511</v>
      </c>
      <c r="H118" s="73"/>
      <c r="I118" s="73">
        <v>71327</v>
      </c>
      <c r="J118" s="73">
        <v>24475</v>
      </c>
      <c r="K118" s="73">
        <v>31472</v>
      </c>
      <c r="L118" s="73">
        <v>127274</v>
      </c>
      <c r="M118" s="73">
        <v>2021</v>
      </c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</row>
    <row r="119" spans="1:46" s="66" customFormat="1">
      <c r="A119" s="73" t="s">
        <v>262</v>
      </c>
      <c r="B119" s="73" t="s">
        <v>16</v>
      </c>
      <c r="C119" s="73" t="s">
        <v>16</v>
      </c>
      <c r="D119" s="73" t="s">
        <v>16</v>
      </c>
      <c r="E119" s="73" t="s">
        <v>16</v>
      </c>
      <c r="F119" s="73">
        <v>4</v>
      </c>
      <c r="G119" s="73"/>
      <c r="H119" s="73"/>
      <c r="I119" s="73"/>
      <c r="J119" s="73"/>
      <c r="K119" s="73"/>
      <c r="L119" s="73"/>
      <c r="M119" s="73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</row>
    <row r="120" spans="1:46" s="66" customFormat="1">
      <c r="A120" t="s">
        <v>262</v>
      </c>
      <c r="B120" t="s">
        <v>515</v>
      </c>
      <c r="C120">
        <v>58.265927787147596</v>
      </c>
      <c r="D120">
        <v>18.201218462809301</v>
      </c>
      <c r="E120">
        <v>23.532853750043</v>
      </c>
      <c r="F120">
        <v>1</v>
      </c>
      <c r="G120" t="s">
        <v>511</v>
      </c>
      <c r="H120" t="s">
        <v>676</v>
      </c>
      <c r="I120">
        <v>16928</v>
      </c>
      <c r="J120">
        <v>5288</v>
      </c>
      <c r="K120">
        <v>6837</v>
      </c>
      <c r="L120">
        <v>29053</v>
      </c>
      <c r="M120">
        <v>2021</v>
      </c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</row>
    <row r="121" spans="1:46" s="66" customFormat="1">
      <c r="A121" t="s">
        <v>262</v>
      </c>
      <c r="B121" t="s">
        <v>514</v>
      </c>
      <c r="C121">
        <v>53.360941753901599</v>
      </c>
      <c r="D121">
        <v>20.050615437708501</v>
      </c>
      <c r="E121">
        <v>26.5884428083899</v>
      </c>
      <c r="F121">
        <v>1</v>
      </c>
      <c r="G121" t="s">
        <v>511</v>
      </c>
      <c r="H121" t="s">
        <v>677</v>
      </c>
      <c r="I121">
        <v>13916</v>
      </c>
      <c r="J121">
        <v>5229</v>
      </c>
      <c r="K121">
        <v>6934</v>
      </c>
      <c r="L121">
        <v>26079</v>
      </c>
      <c r="M121">
        <v>2021</v>
      </c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</row>
    <row r="122" spans="1:46" s="66" customFormat="1">
      <c r="A122" t="s">
        <v>262</v>
      </c>
      <c r="B122" t="s">
        <v>513</v>
      </c>
      <c r="C122">
        <v>50.923571141748099</v>
      </c>
      <c r="D122">
        <v>22.440101726676499</v>
      </c>
      <c r="E122">
        <v>26.636327131575399</v>
      </c>
      <c r="F122">
        <v>1</v>
      </c>
      <c r="G122" t="s">
        <v>511</v>
      </c>
      <c r="H122" t="s">
        <v>678</v>
      </c>
      <c r="I122">
        <v>7609</v>
      </c>
      <c r="J122">
        <v>3353</v>
      </c>
      <c r="K122">
        <v>3980</v>
      </c>
      <c r="L122">
        <v>14942</v>
      </c>
      <c r="M122">
        <v>2021</v>
      </c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</row>
    <row r="123" spans="1:46" s="66" customFormat="1">
      <c r="A123" t="s">
        <v>262</v>
      </c>
      <c r="B123" t="s">
        <v>512</v>
      </c>
      <c r="C123">
        <v>52.767857142857103</v>
      </c>
      <c r="D123">
        <v>21.004464285714299</v>
      </c>
      <c r="E123">
        <v>26.227678571428601</v>
      </c>
      <c r="F123">
        <v>1</v>
      </c>
      <c r="G123" t="s">
        <v>511</v>
      </c>
      <c r="H123" t="s">
        <v>679</v>
      </c>
      <c r="I123">
        <v>9456</v>
      </c>
      <c r="J123">
        <v>3764</v>
      </c>
      <c r="K123">
        <v>4700</v>
      </c>
      <c r="L123">
        <v>17920</v>
      </c>
      <c r="M123">
        <v>2021</v>
      </c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</row>
    <row r="124" spans="1:46" s="66" customFormat="1">
      <c r="A124" t="s">
        <v>262</v>
      </c>
      <c r="B124" t="s">
        <v>510</v>
      </c>
      <c r="C124">
        <v>59.618126272912399</v>
      </c>
      <c r="D124">
        <v>17.415987780040702</v>
      </c>
      <c r="E124">
        <v>22.9658859470468</v>
      </c>
      <c r="F124">
        <v>1</v>
      </c>
      <c r="G124" t="s">
        <v>511</v>
      </c>
      <c r="H124" t="s">
        <v>680</v>
      </c>
      <c r="I124">
        <v>23418</v>
      </c>
      <c r="J124">
        <v>6841</v>
      </c>
      <c r="K124">
        <v>9021</v>
      </c>
      <c r="L124">
        <v>39280</v>
      </c>
      <c r="M124">
        <v>2021</v>
      </c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</row>
    <row r="125" spans="1:46" s="66" customFormat="1">
      <c r="A125" s="82" t="s">
        <v>274</v>
      </c>
      <c r="B125" s="82" t="s">
        <v>681</v>
      </c>
      <c r="C125" s="82">
        <v>61.609004138340602</v>
      </c>
      <c r="D125" s="82">
        <v>16.095917950748198</v>
      </c>
      <c r="E125" s="82">
        <v>22.2950779109112</v>
      </c>
      <c r="F125" s="82">
        <v>3</v>
      </c>
      <c r="G125" s="82" t="s">
        <v>518</v>
      </c>
      <c r="H125" s="82"/>
      <c r="I125" s="82">
        <v>199193</v>
      </c>
      <c r="J125" s="82">
        <v>52041</v>
      </c>
      <c r="K125" s="82">
        <v>72084</v>
      </c>
      <c r="L125" s="82">
        <v>323318</v>
      </c>
      <c r="M125" s="82">
        <v>2011</v>
      </c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</row>
    <row r="126" spans="1:46" s="66" customFormat="1">
      <c r="A126" s="73" t="s">
        <v>274</v>
      </c>
      <c r="B126" s="73" t="s">
        <v>682</v>
      </c>
      <c r="C126" s="73">
        <v>50.212955145805097</v>
      </c>
      <c r="D126" s="73">
        <v>18.5196483934361</v>
      </c>
      <c r="E126" s="73">
        <v>31.2673964607588</v>
      </c>
      <c r="F126" s="73">
        <v>2</v>
      </c>
      <c r="G126" s="73" t="s">
        <v>518</v>
      </c>
      <c r="H126" s="73"/>
      <c r="I126" s="73">
        <v>212330</v>
      </c>
      <c r="J126" s="73">
        <v>78312</v>
      </c>
      <c r="K126" s="73">
        <v>132217</v>
      </c>
      <c r="L126" s="73">
        <v>422859</v>
      </c>
      <c r="M126" s="73">
        <v>2021</v>
      </c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</row>
    <row r="127" spans="1:46" s="66" customFormat="1">
      <c r="A127" s="73" t="s">
        <v>274</v>
      </c>
      <c r="B127" s="73" t="s">
        <v>16</v>
      </c>
      <c r="C127" s="73" t="s">
        <v>16</v>
      </c>
      <c r="D127" s="73" t="s">
        <v>16</v>
      </c>
      <c r="E127" s="73" t="s">
        <v>16</v>
      </c>
      <c r="F127" s="73">
        <v>4</v>
      </c>
      <c r="G127" s="73"/>
      <c r="H127" s="73"/>
      <c r="I127" s="73"/>
      <c r="J127" s="73"/>
      <c r="K127" s="73"/>
      <c r="L127" s="73"/>
      <c r="M127" s="73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</row>
    <row r="128" spans="1:46" s="66" customFormat="1">
      <c r="A128" t="s">
        <v>274</v>
      </c>
      <c r="B128" t="s">
        <v>522</v>
      </c>
      <c r="C128">
        <v>56.631044507226797</v>
      </c>
      <c r="D128">
        <v>17.663677680874599</v>
      </c>
      <c r="E128">
        <v>25.705277811898601</v>
      </c>
      <c r="F128">
        <v>1</v>
      </c>
      <c r="G128" t="s">
        <v>518</v>
      </c>
      <c r="H128" t="s">
        <v>683</v>
      </c>
      <c r="I128">
        <v>13831</v>
      </c>
      <c r="J128">
        <v>4314</v>
      </c>
      <c r="K128">
        <v>6278</v>
      </c>
      <c r="L128">
        <v>24423</v>
      </c>
      <c r="M128">
        <v>2021</v>
      </c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</row>
    <row r="129" spans="1:46" s="66" customFormat="1">
      <c r="A129" t="s">
        <v>274</v>
      </c>
      <c r="B129" t="s">
        <v>521</v>
      </c>
      <c r="C129">
        <v>48.929100051952098</v>
      </c>
      <c r="D129">
        <v>18.026407363478601</v>
      </c>
      <c r="E129">
        <v>33.044492584569198</v>
      </c>
      <c r="F129">
        <v>1</v>
      </c>
      <c r="G129" t="s">
        <v>518</v>
      </c>
      <c r="H129" t="s">
        <v>684</v>
      </c>
      <c r="I129">
        <v>149748</v>
      </c>
      <c r="J129">
        <v>55170</v>
      </c>
      <c r="K129">
        <v>101133</v>
      </c>
      <c r="L129">
        <v>306051</v>
      </c>
      <c r="M129">
        <v>2021</v>
      </c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</row>
    <row r="130" spans="1:46" s="66" customFormat="1">
      <c r="A130" t="s">
        <v>274</v>
      </c>
      <c r="B130" t="s">
        <v>520</v>
      </c>
      <c r="C130">
        <v>53.263056248491203</v>
      </c>
      <c r="D130">
        <v>19.264504707491799</v>
      </c>
      <c r="E130">
        <v>27.472439044017101</v>
      </c>
      <c r="F130">
        <v>1</v>
      </c>
      <c r="G130" t="s">
        <v>518</v>
      </c>
      <c r="H130" t="s">
        <v>685</v>
      </c>
      <c r="I130">
        <v>6619</v>
      </c>
      <c r="J130">
        <v>2394</v>
      </c>
      <c r="K130">
        <v>3414</v>
      </c>
      <c r="L130">
        <v>12427</v>
      </c>
      <c r="M130">
        <v>2021</v>
      </c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</row>
    <row r="131" spans="1:46" s="66" customFormat="1">
      <c r="A131" t="s">
        <v>274</v>
      </c>
      <c r="B131" t="s">
        <v>519</v>
      </c>
      <c r="C131">
        <v>52.646259476469801</v>
      </c>
      <c r="D131">
        <v>20.0638916702427</v>
      </c>
      <c r="E131">
        <v>27.289848853287602</v>
      </c>
      <c r="F131">
        <v>1</v>
      </c>
      <c r="G131" t="s">
        <v>518</v>
      </c>
      <c r="H131" t="s">
        <v>686</v>
      </c>
      <c r="I131">
        <v>22083</v>
      </c>
      <c r="J131">
        <v>8416</v>
      </c>
      <c r="K131">
        <v>11447</v>
      </c>
      <c r="L131">
        <v>41946</v>
      </c>
      <c r="M131">
        <v>2021</v>
      </c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</row>
    <row r="132" spans="1:46" s="66" customFormat="1">
      <c r="A132" t="s">
        <v>274</v>
      </c>
      <c r="B132" t="s">
        <v>517</v>
      </c>
      <c r="C132">
        <v>52.743870356729502</v>
      </c>
      <c r="D132">
        <v>21.093338945596098</v>
      </c>
      <c r="E132">
        <v>26.162790697674399</v>
      </c>
      <c r="F132">
        <v>1</v>
      </c>
      <c r="G132" t="s">
        <v>518</v>
      </c>
      <c r="H132" t="s">
        <v>687</v>
      </c>
      <c r="I132">
        <v>20049</v>
      </c>
      <c r="J132">
        <v>8018</v>
      </c>
      <c r="K132">
        <v>9945</v>
      </c>
      <c r="L132">
        <v>38012</v>
      </c>
      <c r="M132">
        <v>2021</v>
      </c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</row>
    <row r="133" spans="1:46" s="66" customFormat="1">
      <c r="A133" s="82" t="s">
        <v>284</v>
      </c>
      <c r="B133" s="82" t="s">
        <v>688</v>
      </c>
      <c r="C133" s="82">
        <v>62.796653781251102</v>
      </c>
      <c r="D133" s="82">
        <v>17.093720454300701</v>
      </c>
      <c r="E133" s="82">
        <v>20.1096257644482</v>
      </c>
      <c r="F133" s="82">
        <v>3</v>
      </c>
      <c r="G133" s="82" t="s">
        <v>525</v>
      </c>
      <c r="H133" s="82"/>
      <c r="I133" s="82">
        <v>52471</v>
      </c>
      <c r="J133" s="82">
        <v>14283</v>
      </c>
      <c r="K133" s="82">
        <v>16803</v>
      </c>
      <c r="L133" s="82">
        <v>83557</v>
      </c>
      <c r="M133" s="82">
        <v>2011</v>
      </c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</row>
    <row r="134" spans="1:46" s="66" customFormat="1">
      <c r="A134" s="73" t="s">
        <v>284</v>
      </c>
      <c r="B134" s="73" t="s">
        <v>689</v>
      </c>
      <c r="C134" s="73">
        <v>52.820126314182701</v>
      </c>
      <c r="D134" s="73">
        <v>20.7225858154134</v>
      </c>
      <c r="E134" s="73">
        <v>26.457287870403899</v>
      </c>
      <c r="F134" s="73">
        <v>2</v>
      </c>
      <c r="G134" s="73" t="s">
        <v>525</v>
      </c>
      <c r="H134" s="73"/>
      <c r="I134" s="73">
        <v>55365</v>
      </c>
      <c r="J134" s="73">
        <v>21721</v>
      </c>
      <c r="K134" s="73">
        <v>27732</v>
      </c>
      <c r="L134" s="73">
        <v>104818</v>
      </c>
      <c r="M134" s="73">
        <v>2021</v>
      </c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</row>
    <row r="135" spans="1:46" s="66" customFormat="1">
      <c r="A135" s="73" t="s">
        <v>284</v>
      </c>
      <c r="B135" s="73" t="s">
        <v>16</v>
      </c>
      <c r="C135" s="73" t="s">
        <v>16</v>
      </c>
      <c r="D135" s="73" t="s">
        <v>16</v>
      </c>
      <c r="E135" s="73" t="s">
        <v>16</v>
      </c>
      <c r="F135" s="73">
        <v>4</v>
      </c>
      <c r="G135" s="73"/>
      <c r="H135" s="73"/>
      <c r="I135" s="73"/>
      <c r="J135" s="73"/>
      <c r="K135" s="73"/>
      <c r="L135" s="73"/>
      <c r="M135" s="73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</row>
    <row r="136" spans="1:46" s="66" customFormat="1">
      <c r="A136" t="s">
        <v>284</v>
      </c>
      <c r="B136" t="s">
        <v>528</v>
      </c>
      <c r="C136">
        <v>51.593550806149203</v>
      </c>
      <c r="D136">
        <v>20.872390951131099</v>
      </c>
      <c r="E136">
        <v>27.534058242719698</v>
      </c>
      <c r="F136">
        <v>1</v>
      </c>
      <c r="G136" t="s">
        <v>525</v>
      </c>
      <c r="H136" t="s">
        <v>690</v>
      </c>
      <c r="I136">
        <v>12384</v>
      </c>
      <c r="J136">
        <v>5010</v>
      </c>
      <c r="K136">
        <v>6609</v>
      </c>
      <c r="L136">
        <v>24003</v>
      </c>
      <c r="M136">
        <v>2021</v>
      </c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</row>
    <row r="137" spans="1:46" s="66" customFormat="1">
      <c r="A137" t="s">
        <v>284</v>
      </c>
      <c r="B137" t="s">
        <v>527</v>
      </c>
      <c r="C137">
        <v>52.875330101296797</v>
      </c>
      <c r="D137">
        <v>19.951913602144199</v>
      </c>
      <c r="E137">
        <v>27.172756296559101</v>
      </c>
      <c r="F137">
        <v>1</v>
      </c>
      <c r="G137" t="s">
        <v>525</v>
      </c>
      <c r="H137" t="s">
        <v>691</v>
      </c>
      <c r="I137">
        <v>13415</v>
      </c>
      <c r="J137">
        <v>5062</v>
      </c>
      <c r="K137">
        <v>6894</v>
      </c>
      <c r="L137">
        <v>25371</v>
      </c>
      <c r="M137">
        <v>2021</v>
      </c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</row>
    <row r="138" spans="1:46" s="66" customFormat="1">
      <c r="A138" t="s">
        <v>284</v>
      </c>
      <c r="B138" t="s">
        <v>526</v>
      </c>
      <c r="C138">
        <v>50.876087230555903</v>
      </c>
      <c r="D138">
        <v>21.870666834741002</v>
      </c>
      <c r="E138">
        <v>27.253245934703099</v>
      </c>
      <c r="F138">
        <v>1</v>
      </c>
      <c r="G138" t="s">
        <v>525</v>
      </c>
      <c r="H138" t="s">
        <v>692</v>
      </c>
      <c r="I138">
        <v>12108</v>
      </c>
      <c r="J138">
        <v>5205</v>
      </c>
      <c r="K138">
        <v>6486</v>
      </c>
      <c r="L138">
        <v>23799</v>
      </c>
      <c r="M138">
        <v>2021</v>
      </c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</row>
    <row r="139" spans="1:46" s="66" customFormat="1">
      <c r="A139" t="s">
        <v>284</v>
      </c>
      <c r="B139" t="s">
        <v>524</v>
      </c>
      <c r="C139">
        <v>55.168273028914498</v>
      </c>
      <c r="D139">
        <v>20.363406541317701</v>
      </c>
      <c r="E139">
        <v>24.468320429767701</v>
      </c>
      <c r="F139">
        <v>1</v>
      </c>
      <c r="G139" t="s">
        <v>525</v>
      </c>
      <c r="H139" t="s">
        <v>693</v>
      </c>
      <c r="I139">
        <v>17458</v>
      </c>
      <c r="J139">
        <v>6444</v>
      </c>
      <c r="K139">
        <v>7743</v>
      </c>
      <c r="L139">
        <v>31645</v>
      </c>
      <c r="M139">
        <v>2021</v>
      </c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</row>
    <row r="140" spans="1:46" s="66" customFormat="1">
      <c r="A140" s="82" t="s">
        <v>296</v>
      </c>
      <c r="B140" s="82" t="s">
        <v>694</v>
      </c>
      <c r="C140" s="82">
        <v>62.834837765308599</v>
      </c>
      <c r="D140" s="82">
        <v>16.604049768236202</v>
      </c>
      <c r="E140" s="82">
        <v>20.561112466455199</v>
      </c>
      <c r="F140" s="82">
        <v>3</v>
      </c>
      <c r="G140" s="82" t="s">
        <v>531</v>
      </c>
      <c r="H140" s="82"/>
      <c r="I140" s="82">
        <v>12878</v>
      </c>
      <c r="J140" s="82">
        <v>3403</v>
      </c>
      <c r="K140" s="82">
        <v>4214</v>
      </c>
      <c r="L140" s="82">
        <v>20495</v>
      </c>
      <c r="M140" s="82">
        <v>2011</v>
      </c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</row>
    <row r="141" spans="1:46" s="66" customFormat="1">
      <c r="A141" s="73" t="s">
        <v>296</v>
      </c>
      <c r="B141" s="73" t="s">
        <v>695</v>
      </c>
      <c r="C141" s="73">
        <v>53.341196567291703</v>
      </c>
      <c r="D141" s="73">
        <v>20.673526660430301</v>
      </c>
      <c r="E141" s="73">
        <v>25.985276772277999</v>
      </c>
      <c r="F141" s="73">
        <v>2</v>
      </c>
      <c r="G141" s="73" t="s">
        <v>531</v>
      </c>
      <c r="H141" s="73"/>
      <c r="I141" s="73">
        <v>13115</v>
      </c>
      <c r="J141" s="73">
        <v>5083</v>
      </c>
      <c r="K141" s="73">
        <v>6389</v>
      </c>
      <c r="L141" s="73">
        <v>24587</v>
      </c>
      <c r="M141" s="73">
        <v>2021</v>
      </c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</row>
    <row r="142" spans="1:46" s="66" customFormat="1">
      <c r="A142" s="73" t="s">
        <v>296</v>
      </c>
      <c r="B142" s="73" t="s">
        <v>16</v>
      </c>
      <c r="C142" s="73" t="s">
        <v>16</v>
      </c>
      <c r="D142" s="73" t="s">
        <v>16</v>
      </c>
      <c r="E142" s="73" t="s">
        <v>16</v>
      </c>
      <c r="F142" s="73">
        <v>4</v>
      </c>
      <c r="G142" s="73"/>
      <c r="H142" s="73"/>
      <c r="I142" s="73"/>
      <c r="J142" s="73"/>
      <c r="K142" s="73"/>
      <c r="L142" s="73"/>
      <c r="M142" s="73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</row>
    <row r="143" spans="1:46" s="66" customFormat="1">
      <c r="A143" t="s">
        <v>296</v>
      </c>
      <c r="B143" t="s">
        <v>532</v>
      </c>
      <c r="C143">
        <v>51.646750218595201</v>
      </c>
      <c r="D143">
        <v>21.1308656368406</v>
      </c>
      <c r="E143">
        <v>27.222384144564298</v>
      </c>
      <c r="F143">
        <v>1</v>
      </c>
      <c r="G143" t="s">
        <v>531</v>
      </c>
      <c r="H143" t="s">
        <v>696</v>
      </c>
      <c r="I143">
        <v>3544</v>
      </c>
      <c r="J143">
        <v>1450</v>
      </c>
      <c r="K143">
        <v>1868</v>
      </c>
      <c r="L143">
        <v>6862</v>
      </c>
      <c r="M143">
        <v>2021</v>
      </c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</row>
    <row r="144" spans="1:46" s="66" customFormat="1">
      <c r="A144" t="s">
        <v>296</v>
      </c>
      <c r="B144" t="s">
        <v>530</v>
      </c>
      <c r="C144">
        <v>53.997179125528902</v>
      </c>
      <c r="D144">
        <v>20.496473906911099</v>
      </c>
      <c r="E144">
        <v>25.506346967559899</v>
      </c>
      <c r="F144">
        <v>1</v>
      </c>
      <c r="G144" t="s">
        <v>531</v>
      </c>
      <c r="H144" t="s">
        <v>697</v>
      </c>
      <c r="I144">
        <v>9571</v>
      </c>
      <c r="J144">
        <v>3633</v>
      </c>
      <c r="K144">
        <v>4521</v>
      </c>
      <c r="L144">
        <v>17725</v>
      </c>
      <c r="M144">
        <v>2021</v>
      </c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</row>
    <row r="145" spans="1:46" s="66" customFormat="1">
      <c r="A145" s="82" t="s">
        <v>306</v>
      </c>
      <c r="B145" s="82" t="s">
        <v>698</v>
      </c>
      <c r="C145" s="82">
        <v>55.1526337134569</v>
      </c>
      <c r="D145" s="82">
        <v>19.399019789797801</v>
      </c>
      <c r="E145" s="82">
        <v>25.448346496745199</v>
      </c>
      <c r="F145" s="82">
        <v>3</v>
      </c>
      <c r="G145" s="82" t="s">
        <v>535</v>
      </c>
      <c r="H145" s="82"/>
      <c r="I145" s="82">
        <v>160471</v>
      </c>
      <c r="J145" s="82">
        <v>56443</v>
      </c>
      <c r="K145" s="82">
        <v>74044</v>
      </c>
      <c r="L145" s="82">
        <v>290958</v>
      </c>
      <c r="M145" s="82">
        <v>2011</v>
      </c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</row>
    <row r="146" spans="1:46" s="66" customFormat="1">
      <c r="A146" s="73" t="s">
        <v>306</v>
      </c>
      <c r="B146" s="73" t="s">
        <v>699</v>
      </c>
      <c r="C146" s="73">
        <v>48.304115604334598</v>
      </c>
      <c r="D146" s="73">
        <v>22.0793392841722</v>
      </c>
      <c r="E146" s="73">
        <v>29.616545111493199</v>
      </c>
      <c r="F146" s="73">
        <v>2</v>
      </c>
      <c r="G146" s="73" t="s">
        <v>535</v>
      </c>
      <c r="H146" s="73"/>
      <c r="I146" s="73">
        <v>184585</v>
      </c>
      <c r="J146" s="73">
        <v>84372</v>
      </c>
      <c r="K146" s="73">
        <v>113174</v>
      </c>
      <c r="L146" s="73">
        <v>382131</v>
      </c>
      <c r="M146" s="73">
        <v>2021</v>
      </c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</row>
    <row r="147" spans="1:46" s="66" customFormat="1">
      <c r="A147" s="73" t="s">
        <v>306</v>
      </c>
      <c r="B147" s="73" t="s">
        <v>16</v>
      </c>
      <c r="C147" s="73" t="s">
        <v>16</v>
      </c>
      <c r="D147" s="73" t="s">
        <v>16</v>
      </c>
      <c r="E147" s="73" t="s">
        <v>16</v>
      </c>
      <c r="F147" s="73">
        <v>4</v>
      </c>
      <c r="G147" s="73"/>
      <c r="H147" s="73"/>
      <c r="I147" s="73"/>
      <c r="J147" s="73"/>
      <c r="K147" s="73"/>
      <c r="L147" s="73"/>
      <c r="M147" s="73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</row>
    <row r="148" spans="1:46" s="66" customFormat="1">
      <c r="A148" t="s">
        <v>306</v>
      </c>
      <c r="B148" t="s">
        <v>539</v>
      </c>
      <c r="C148">
        <v>48.662518442491503</v>
      </c>
      <c r="D148">
        <v>22.331130925652701</v>
      </c>
      <c r="E148">
        <v>29.006350631855799</v>
      </c>
      <c r="F148">
        <v>1</v>
      </c>
      <c r="G148" t="s">
        <v>535</v>
      </c>
      <c r="H148" t="s">
        <v>700</v>
      </c>
      <c r="I148">
        <v>37930</v>
      </c>
      <c r="J148">
        <v>17406</v>
      </c>
      <c r="K148">
        <v>22609</v>
      </c>
      <c r="L148">
        <v>77945</v>
      </c>
      <c r="M148">
        <v>2021</v>
      </c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</row>
    <row r="149" spans="1:46" s="66" customFormat="1">
      <c r="A149" t="s">
        <v>306</v>
      </c>
      <c r="B149" t="s">
        <v>538</v>
      </c>
      <c r="C149">
        <v>46.647334147334099</v>
      </c>
      <c r="D149">
        <v>22.276658526658501</v>
      </c>
      <c r="E149">
        <v>31.0760073260073</v>
      </c>
      <c r="F149">
        <v>1</v>
      </c>
      <c r="G149" t="s">
        <v>535</v>
      </c>
      <c r="H149" t="s">
        <v>701</v>
      </c>
      <c r="I149">
        <v>91690</v>
      </c>
      <c r="J149">
        <v>43787</v>
      </c>
      <c r="K149">
        <v>61083</v>
      </c>
      <c r="L149">
        <v>196560</v>
      </c>
      <c r="M149">
        <v>2021</v>
      </c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</row>
    <row r="150" spans="1:46" s="66" customFormat="1">
      <c r="A150" t="s">
        <v>306</v>
      </c>
      <c r="B150" t="s">
        <v>537</v>
      </c>
      <c r="C150">
        <v>50.829952700667903</v>
      </c>
      <c r="D150">
        <v>21.5486545377243</v>
      </c>
      <c r="E150">
        <v>27.621392761607801</v>
      </c>
      <c r="F150">
        <v>1</v>
      </c>
      <c r="G150" t="s">
        <v>535</v>
      </c>
      <c r="H150" t="s">
        <v>702</v>
      </c>
      <c r="I150">
        <v>28693</v>
      </c>
      <c r="J150">
        <v>12164</v>
      </c>
      <c r="K150">
        <v>15592</v>
      </c>
      <c r="L150">
        <v>56449</v>
      </c>
      <c r="M150">
        <v>2021</v>
      </c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</row>
    <row r="151" spans="1:46" s="66" customFormat="1">
      <c r="A151" t="s">
        <v>306</v>
      </c>
      <c r="B151" t="s">
        <v>536</v>
      </c>
      <c r="C151">
        <v>52.533268812000998</v>
      </c>
      <c r="D151">
        <v>21.132349383014802</v>
      </c>
      <c r="E151">
        <v>26.3343818049843</v>
      </c>
      <c r="F151">
        <v>1</v>
      </c>
      <c r="G151" t="s">
        <v>535</v>
      </c>
      <c r="H151" t="s">
        <v>703</v>
      </c>
      <c r="I151">
        <v>10856</v>
      </c>
      <c r="J151">
        <v>4367</v>
      </c>
      <c r="K151">
        <v>5442</v>
      </c>
      <c r="L151">
        <v>20665</v>
      </c>
      <c r="M151">
        <v>2021</v>
      </c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</row>
    <row r="152" spans="1:46" s="66" customFormat="1">
      <c r="A152" t="s">
        <v>306</v>
      </c>
      <c r="B152" t="s">
        <v>534</v>
      </c>
      <c r="C152">
        <v>50.5243838489775</v>
      </c>
      <c r="D152">
        <v>21.7881489250131</v>
      </c>
      <c r="E152">
        <v>27.687467226009399</v>
      </c>
      <c r="F152">
        <v>1</v>
      </c>
      <c r="G152" t="s">
        <v>535</v>
      </c>
      <c r="H152" t="s">
        <v>704</v>
      </c>
      <c r="I152">
        <v>15416</v>
      </c>
      <c r="J152">
        <v>6648</v>
      </c>
      <c r="K152">
        <v>8448</v>
      </c>
      <c r="L152">
        <v>30512</v>
      </c>
      <c r="M152">
        <v>2021</v>
      </c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</row>
    <row r="153" spans="1:46" s="66" customFormat="1">
      <c r="A153" s="82" t="s">
        <v>317</v>
      </c>
      <c r="B153" s="82" t="s">
        <v>705</v>
      </c>
      <c r="C153" s="82">
        <v>60.664500057739602</v>
      </c>
      <c r="D153" s="82">
        <v>19.2248049227114</v>
      </c>
      <c r="E153" s="82">
        <v>20.110695019548999</v>
      </c>
      <c r="F153" s="82">
        <v>3</v>
      </c>
      <c r="G153" s="82" t="s">
        <v>542</v>
      </c>
      <c r="H153" s="82"/>
      <c r="I153" s="82">
        <v>147092</v>
      </c>
      <c r="J153" s="82">
        <v>46614</v>
      </c>
      <c r="K153" s="82">
        <v>48762</v>
      </c>
      <c r="L153" s="82">
        <v>242468</v>
      </c>
      <c r="M153" s="82">
        <v>2011</v>
      </c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</row>
    <row r="154" spans="1:46" s="66" customFormat="1">
      <c r="A154" s="73" t="s">
        <v>317</v>
      </c>
      <c r="B154" s="73" t="s">
        <v>706</v>
      </c>
      <c r="C154" s="73">
        <v>55.6181694534286</v>
      </c>
      <c r="D154" s="73">
        <v>21.103934458680701</v>
      </c>
      <c r="E154" s="73">
        <v>23.277896087890799</v>
      </c>
      <c r="F154" s="73">
        <v>2</v>
      </c>
      <c r="G154" s="73" t="s">
        <v>542</v>
      </c>
      <c r="H154" s="73"/>
      <c r="I154" s="73">
        <v>174200</v>
      </c>
      <c r="J154" s="73">
        <v>66099</v>
      </c>
      <c r="K154" s="73">
        <v>72908</v>
      </c>
      <c r="L154" s="73">
        <v>313207</v>
      </c>
      <c r="M154" s="73">
        <v>2021</v>
      </c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</row>
    <row r="155" spans="1:46" s="66" customFormat="1">
      <c r="A155" s="73" t="s">
        <v>317</v>
      </c>
      <c r="B155" s="73" t="s">
        <v>16</v>
      </c>
      <c r="C155" s="73" t="s">
        <v>16</v>
      </c>
      <c r="D155" s="73" t="s">
        <v>16</v>
      </c>
      <c r="E155" s="73" t="s">
        <v>16</v>
      </c>
      <c r="F155" s="73">
        <v>4</v>
      </c>
      <c r="G155" s="73"/>
      <c r="H155" s="73"/>
      <c r="I155" s="73"/>
      <c r="J155" s="73"/>
      <c r="K155" s="73"/>
      <c r="L155" s="73"/>
      <c r="M155" s="73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</row>
    <row r="156" spans="1:46" s="66" customFormat="1">
      <c r="A156" t="s">
        <v>317</v>
      </c>
      <c r="B156" t="s">
        <v>547</v>
      </c>
      <c r="C156">
        <v>56.311733420167201</v>
      </c>
      <c r="D156">
        <v>20.399435580158499</v>
      </c>
      <c r="E156">
        <v>23.288830999674399</v>
      </c>
      <c r="F156">
        <v>1</v>
      </c>
      <c r="G156" t="s">
        <v>542</v>
      </c>
      <c r="H156" t="s">
        <v>707</v>
      </c>
      <c r="I156">
        <v>25940</v>
      </c>
      <c r="J156">
        <v>9397</v>
      </c>
      <c r="K156">
        <v>10728</v>
      </c>
      <c r="L156">
        <v>46065</v>
      </c>
      <c r="M156">
        <v>2021</v>
      </c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</row>
    <row r="157" spans="1:46" s="66" customFormat="1">
      <c r="A157" t="s">
        <v>317</v>
      </c>
      <c r="B157" t="s">
        <v>546</v>
      </c>
      <c r="C157">
        <v>54.238153901625601</v>
      </c>
      <c r="D157">
        <v>21.494245966166901</v>
      </c>
      <c r="E157">
        <v>24.267600132207601</v>
      </c>
      <c r="F157">
        <v>1</v>
      </c>
      <c r="G157" t="s">
        <v>542</v>
      </c>
      <c r="H157" t="s">
        <v>708</v>
      </c>
      <c r="I157">
        <v>36102</v>
      </c>
      <c r="J157">
        <v>14307</v>
      </c>
      <c r="K157">
        <v>16153</v>
      </c>
      <c r="L157">
        <v>66562</v>
      </c>
      <c r="M157">
        <v>2021</v>
      </c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</row>
    <row r="158" spans="1:46" s="66" customFormat="1">
      <c r="A158" t="s">
        <v>317</v>
      </c>
      <c r="B158" t="s">
        <v>545</v>
      </c>
      <c r="C158">
        <v>56.833255695303997</v>
      </c>
      <c r="D158">
        <v>20.150395953949602</v>
      </c>
      <c r="E158">
        <v>23.016348350746402</v>
      </c>
      <c r="F158">
        <v>1</v>
      </c>
      <c r="G158" t="s">
        <v>542</v>
      </c>
      <c r="H158" t="s">
        <v>709</v>
      </c>
      <c r="I158">
        <v>25621</v>
      </c>
      <c r="J158">
        <v>9084</v>
      </c>
      <c r="K158">
        <v>10376</v>
      </c>
      <c r="L158">
        <v>45081</v>
      </c>
      <c r="M158">
        <v>2021</v>
      </c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</row>
    <row r="159" spans="1:46" s="66" customFormat="1">
      <c r="A159" t="s">
        <v>317</v>
      </c>
      <c r="B159" t="s">
        <v>544</v>
      </c>
      <c r="C159">
        <v>54.843740054738703</v>
      </c>
      <c r="D159">
        <v>20.651136146648799</v>
      </c>
      <c r="E159">
        <v>24.505123798612399</v>
      </c>
      <c r="F159">
        <v>1</v>
      </c>
      <c r="G159" t="s">
        <v>542</v>
      </c>
      <c r="H159" t="s">
        <v>710</v>
      </c>
      <c r="I159">
        <v>17233</v>
      </c>
      <c r="J159">
        <v>6489</v>
      </c>
      <c r="K159">
        <v>7700</v>
      </c>
      <c r="L159">
        <v>31422</v>
      </c>
      <c r="M159">
        <v>2021</v>
      </c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</row>
    <row r="160" spans="1:46" s="66" customFormat="1">
      <c r="A160" t="s">
        <v>317</v>
      </c>
      <c r="B160" t="s">
        <v>543</v>
      </c>
      <c r="C160">
        <v>57.204254079254099</v>
      </c>
      <c r="D160">
        <v>21.4962121212121</v>
      </c>
      <c r="E160">
        <v>21.299533799533801</v>
      </c>
      <c r="F160">
        <v>1</v>
      </c>
      <c r="G160" t="s">
        <v>542</v>
      </c>
      <c r="H160" t="s">
        <v>711</v>
      </c>
      <c r="I160">
        <v>15706</v>
      </c>
      <c r="J160">
        <v>5902</v>
      </c>
      <c r="K160">
        <v>5848</v>
      </c>
      <c r="L160">
        <v>27456</v>
      </c>
      <c r="M160">
        <v>2021</v>
      </c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</row>
    <row r="161" spans="1:46" s="66" customFormat="1">
      <c r="A161" t="s">
        <v>317</v>
      </c>
      <c r="B161" t="s">
        <v>541</v>
      </c>
      <c r="C161">
        <v>55.472412829509103</v>
      </c>
      <c r="D161">
        <v>21.651607828525901</v>
      </c>
      <c r="E161">
        <v>22.875979341964999</v>
      </c>
      <c r="F161">
        <v>1</v>
      </c>
      <c r="G161" t="s">
        <v>542</v>
      </c>
      <c r="H161" t="s">
        <v>712</v>
      </c>
      <c r="I161">
        <v>53598</v>
      </c>
      <c r="J161">
        <v>20920</v>
      </c>
      <c r="K161">
        <v>22103</v>
      </c>
      <c r="L161">
        <v>96621</v>
      </c>
      <c r="M161">
        <v>2021</v>
      </c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</row>
    <row r="162" spans="1:46" s="66" customFormat="1">
      <c r="A162" s="82" t="s">
        <v>328</v>
      </c>
      <c r="B162" s="82" t="s">
        <v>713</v>
      </c>
      <c r="C162" s="82">
        <v>60.051276396316901</v>
      </c>
      <c r="D162" s="82">
        <v>18.4705298560953</v>
      </c>
      <c r="E162" s="82">
        <v>21.478193747587799</v>
      </c>
      <c r="F162" s="82">
        <v>3</v>
      </c>
      <c r="G162" s="82" t="s">
        <v>550</v>
      </c>
      <c r="H162" s="82"/>
      <c r="I162" s="82">
        <v>21783</v>
      </c>
      <c r="J162" s="82">
        <v>6700</v>
      </c>
      <c r="K162" s="82">
        <v>7791</v>
      </c>
      <c r="L162" s="82">
        <v>36274</v>
      </c>
      <c r="M162" s="82">
        <v>2011</v>
      </c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</row>
    <row r="163" spans="1:46" s="66" customFormat="1">
      <c r="A163" s="73" t="s">
        <v>328</v>
      </c>
      <c r="B163" s="73" t="s">
        <v>714</v>
      </c>
      <c r="C163" s="73">
        <v>54.301112576041497</v>
      </c>
      <c r="D163" s="73">
        <v>21.196770985127099</v>
      </c>
      <c r="E163" s="73">
        <v>24.502116438831401</v>
      </c>
      <c r="F163" s="73">
        <v>2</v>
      </c>
      <c r="G163" s="73" t="s">
        <v>550</v>
      </c>
      <c r="H163" s="73"/>
      <c r="I163" s="73">
        <v>23476</v>
      </c>
      <c r="J163" s="73">
        <v>9164</v>
      </c>
      <c r="K163" s="73">
        <v>10593</v>
      </c>
      <c r="L163" s="73">
        <v>43233</v>
      </c>
      <c r="M163" s="73">
        <v>2021</v>
      </c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</row>
    <row r="164" spans="1:46" s="66" customFormat="1">
      <c r="A164" s="73" t="s">
        <v>328</v>
      </c>
      <c r="B164" s="73" t="s">
        <v>16</v>
      </c>
      <c r="C164" s="73" t="s">
        <v>16</v>
      </c>
      <c r="D164" s="73" t="s">
        <v>16</v>
      </c>
      <c r="E164" s="73" t="s">
        <v>16</v>
      </c>
      <c r="F164" s="73">
        <v>4</v>
      </c>
      <c r="G164" s="73"/>
      <c r="H164" s="73"/>
      <c r="I164" s="73"/>
      <c r="J164" s="73"/>
      <c r="K164" s="73"/>
      <c r="L164" s="73"/>
      <c r="M164" s="73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</row>
    <row r="165" spans="1:46" s="66" customFormat="1">
      <c r="A165" t="s">
        <v>328</v>
      </c>
      <c r="B165" t="s">
        <v>551</v>
      </c>
      <c r="C165">
        <v>53.809591373439297</v>
      </c>
      <c r="D165">
        <v>21.1939557321226</v>
      </c>
      <c r="E165">
        <v>24.9964528944381</v>
      </c>
      <c r="F165">
        <v>1</v>
      </c>
      <c r="G165" t="s">
        <v>550</v>
      </c>
      <c r="H165" t="s">
        <v>715</v>
      </c>
      <c r="I165">
        <v>15170</v>
      </c>
      <c r="J165">
        <v>5975</v>
      </c>
      <c r="K165">
        <v>7047</v>
      </c>
      <c r="L165">
        <v>28192</v>
      </c>
      <c r="M165">
        <v>2021</v>
      </c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</row>
    <row r="166" spans="1:46" s="66" customFormat="1">
      <c r="A166" t="s">
        <v>328</v>
      </c>
      <c r="B166" t="s">
        <v>549</v>
      </c>
      <c r="C166">
        <v>55.222392128183003</v>
      </c>
      <c r="D166">
        <v>21.202047736187801</v>
      </c>
      <c r="E166">
        <v>23.575560135629299</v>
      </c>
      <c r="F166">
        <v>1</v>
      </c>
      <c r="G166" t="s">
        <v>550</v>
      </c>
      <c r="H166" t="s">
        <v>716</v>
      </c>
      <c r="I166">
        <v>8306</v>
      </c>
      <c r="J166">
        <v>3189</v>
      </c>
      <c r="K166">
        <v>3546</v>
      </c>
      <c r="L166">
        <v>15041</v>
      </c>
      <c r="M166">
        <v>2021</v>
      </c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</row>
    <row r="167" spans="1:46" s="66" customFormat="1">
      <c r="A167" s="82" t="s">
        <v>339</v>
      </c>
      <c r="B167" s="82" t="s">
        <v>717</v>
      </c>
      <c r="C167" s="82">
        <v>58.414429149061803</v>
      </c>
      <c r="D167" s="82">
        <v>18.001908136840701</v>
      </c>
      <c r="E167" s="82">
        <v>23.5836627140975</v>
      </c>
      <c r="F167" s="82">
        <v>3</v>
      </c>
      <c r="G167" s="82" t="s">
        <v>554</v>
      </c>
      <c r="H167" s="82"/>
      <c r="I167" s="82">
        <v>64288</v>
      </c>
      <c r="J167" s="82">
        <v>19812</v>
      </c>
      <c r="K167" s="82">
        <v>25955</v>
      </c>
      <c r="L167" s="82">
        <v>110055</v>
      </c>
      <c r="M167" s="82">
        <v>2011</v>
      </c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</row>
    <row r="168" spans="1:46" s="66" customFormat="1">
      <c r="A168" s="73" t="s">
        <v>339</v>
      </c>
      <c r="B168" s="73" t="s">
        <v>718</v>
      </c>
      <c r="C168" s="73">
        <v>53.173631625629497</v>
      </c>
      <c r="D168" s="73">
        <v>20.0130478445401</v>
      </c>
      <c r="E168" s="73">
        <v>26.813320529830499</v>
      </c>
      <c r="F168" s="73">
        <v>2</v>
      </c>
      <c r="G168" s="73" t="s">
        <v>554</v>
      </c>
      <c r="H168" s="73"/>
      <c r="I168" s="73">
        <v>72540</v>
      </c>
      <c r="J168" s="73">
        <v>27302</v>
      </c>
      <c r="K168" s="73">
        <v>36579</v>
      </c>
      <c r="L168" s="73">
        <v>136421</v>
      </c>
      <c r="M168" s="73">
        <v>2021</v>
      </c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</row>
    <row r="169" spans="1:46" s="66" customFormat="1">
      <c r="A169" s="73" t="s">
        <v>339</v>
      </c>
      <c r="B169" s="73" t="s">
        <v>16</v>
      </c>
      <c r="C169" s="73" t="s">
        <v>16</v>
      </c>
      <c r="D169" s="73" t="s">
        <v>16</v>
      </c>
      <c r="E169" s="73" t="s">
        <v>16</v>
      </c>
      <c r="F169" s="73">
        <v>4</v>
      </c>
      <c r="G169" s="73"/>
      <c r="H169" s="73"/>
      <c r="I169" s="73"/>
      <c r="J169" s="73"/>
      <c r="K169" s="73"/>
      <c r="L169" s="73"/>
      <c r="M169" s="73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</row>
    <row r="170" spans="1:46" s="66" customFormat="1">
      <c r="A170" t="s">
        <v>339</v>
      </c>
      <c r="B170" t="s">
        <v>558</v>
      </c>
      <c r="C170">
        <v>52.807667962745299</v>
      </c>
      <c r="D170">
        <v>20.399674473279699</v>
      </c>
      <c r="E170">
        <v>26.792657563974998</v>
      </c>
      <c r="F170">
        <v>1</v>
      </c>
      <c r="G170" t="s">
        <v>554</v>
      </c>
      <c r="H170" t="s">
        <v>719</v>
      </c>
      <c r="I170">
        <v>5840</v>
      </c>
      <c r="J170">
        <v>2256</v>
      </c>
      <c r="K170">
        <v>2963</v>
      </c>
      <c r="L170">
        <v>11059</v>
      </c>
      <c r="M170">
        <v>2021</v>
      </c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</row>
    <row r="171" spans="1:46" s="66" customFormat="1">
      <c r="A171" t="s">
        <v>339</v>
      </c>
      <c r="B171" t="s">
        <v>557</v>
      </c>
      <c r="C171">
        <v>49.306592703221703</v>
      </c>
      <c r="D171">
        <v>20.996906336675899</v>
      </c>
      <c r="E171">
        <v>29.696500960102401</v>
      </c>
      <c r="F171">
        <v>1</v>
      </c>
      <c r="G171" t="s">
        <v>554</v>
      </c>
      <c r="H171" t="s">
        <v>720</v>
      </c>
      <c r="I171">
        <v>18488</v>
      </c>
      <c r="J171">
        <v>7873</v>
      </c>
      <c r="K171">
        <v>11135</v>
      </c>
      <c r="L171">
        <v>37496</v>
      </c>
      <c r="M171">
        <v>2021</v>
      </c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</row>
    <row r="172" spans="1:46" s="66" customFormat="1">
      <c r="A172" t="s">
        <v>339</v>
      </c>
      <c r="B172" t="s">
        <v>556</v>
      </c>
      <c r="C172">
        <v>57.986754966887403</v>
      </c>
      <c r="D172">
        <v>17.995584988962499</v>
      </c>
      <c r="E172">
        <v>24.017660044150102</v>
      </c>
      <c r="F172">
        <v>1</v>
      </c>
      <c r="G172" t="s">
        <v>554</v>
      </c>
      <c r="H172" t="s">
        <v>721</v>
      </c>
      <c r="I172">
        <v>6567</v>
      </c>
      <c r="J172">
        <v>2038</v>
      </c>
      <c r="K172">
        <v>2720</v>
      </c>
      <c r="L172">
        <v>11325</v>
      </c>
      <c r="M172">
        <v>2021</v>
      </c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</row>
    <row r="173" spans="1:46" s="66" customFormat="1">
      <c r="A173" t="s">
        <v>339</v>
      </c>
      <c r="B173" t="s">
        <v>555</v>
      </c>
      <c r="C173">
        <v>54.711258173796601</v>
      </c>
      <c r="D173">
        <v>19.583628771764001</v>
      </c>
      <c r="E173">
        <v>25.705113054439501</v>
      </c>
      <c r="F173">
        <v>1</v>
      </c>
      <c r="G173" t="s">
        <v>554</v>
      </c>
      <c r="H173" t="s">
        <v>722</v>
      </c>
      <c r="I173">
        <v>27778</v>
      </c>
      <c r="J173">
        <v>9943</v>
      </c>
      <c r="K173">
        <v>13051</v>
      </c>
      <c r="L173">
        <v>50772</v>
      </c>
      <c r="M173">
        <v>2021</v>
      </c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</row>
    <row r="174" spans="1:46" s="66" customFormat="1">
      <c r="A174" t="s">
        <v>339</v>
      </c>
      <c r="B174" t="s">
        <v>553</v>
      </c>
      <c r="C174">
        <v>53.8127207109317</v>
      </c>
      <c r="D174">
        <v>20.148240133493701</v>
      </c>
      <c r="E174">
        <v>26.0390391555745</v>
      </c>
      <c r="F174">
        <v>1</v>
      </c>
      <c r="G174" t="s">
        <v>554</v>
      </c>
      <c r="H174" t="s">
        <v>723</v>
      </c>
      <c r="I174">
        <v>13867</v>
      </c>
      <c r="J174">
        <v>5192</v>
      </c>
      <c r="K174">
        <v>6710</v>
      </c>
      <c r="L174">
        <v>25769</v>
      </c>
      <c r="M174">
        <v>2021</v>
      </c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</row>
    <row r="175" spans="1:46" s="66" customFormat="1">
      <c r="A175" s="82" t="s">
        <v>351</v>
      </c>
      <c r="B175" s="82" t="s">
        <v>724</v>
      </c>
      <c r="C175" s="82">
        <v>61.4432620091969</v>
      </c>
      <c r="D175" s="82">
        <v>16.826228356740199</v>
      </c>
      <c r="E175" s="82">
        <v>21.730509634062901</v>
      </c>
      <c r="F175" s="82">
        <v>3</v>
      </c>
      <c r="G175" s="82" t="s">
        <v>561</v>
      </c>
      <c r="H175" s="82"/>
      <c r="I175" s="82">
        <v>167957</v>
      </c>
      <c r="J175" s="82">
        <v>45995</v>
      </c>
      <c r="K175" s="82">
        <v>59401</v>
      </c>
      <c r="L175" s="82">
        <v>273353</v>
      </c>
      <c r="M175" s="82">
        <v>2011</v>
      </c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</row>
    <row r="176" spans="1:46" s="66" customFormat="1">
      <c r="A176" s="73" t="s">
        <v>351</v>
      </c>
      <c r="B176" s="73" t="s">
        <v>725</v>
      </c>
      <c r="C176" s="73">
        <v>55.3410329553097</v>
      </c>
      <c r="D176" s="73">
        <v>19.106716296760101</v>
      </c>
      <c r="E176" s="73">
        <v>25.552250747930099</v>
      </c>
      <c r="F176" s="73">
        <v>2</v>
      </c>
      <c r="G176" s="73" t="s">
        <v>561</v>
      </c>
      <c r="H176" s="73"/>
      <c r="I176" s="73">
        <v>190900</v>
      </c>
      <c r="J176" s="73">
        <v>65909</v>
      </c>
      <c r="K176" s="73">
        <v>88143</v>
      </c>
      <c r="L176" s="73">
        <v>344952</v>
      </c>
      <c r="M176" s="73">
        <v>2021</v>
      </c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</row>
    <row r="177" spans="1:46" s="66" customFormat="1">
      <c r="A177" s="73" t="s">
        <v>351</v>
      </c>
      <c r="B177" s="73" t="s">
        <v>16</v>
      </c>
      <c r="C177" s="73" t="s">
        <v>16</v>
      </c>
      <c r="D177" s="73" t="s">
        <v>16</v>
      </c>
      <c r="E177" s="73" t="s">
        <v>16</v>
      </c>
      <c r="F177" s="73">
        <v>4</v>
      </c>
      <c r="G177" s="73"/>
      <c r="H177" s="73"/>
      <c r="I177" s="73"/>
      <c r="J177" s="73"/>
      <c r="K177" s="73"/>
      <c r="L177" s="73"/>
      <c r="M177" s="73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</row>
    <row r="178" spans="1:46" s="66" customFormat="1">
      <c r="A178" t="s">
        <v>351</v>
      </c>
      <c r="B178" t="s">
        <v>569</v>
      </c>
      <c r="C178">
        <v>60.439878920589898</v>
      </c>
      <c r="D178">
        <v>17.450247955174898</v>
      </c>
      <c r="E178">
        <v>22.1098731242352</v>
      </c>
      <c r="F178">
        <v>1</v>
      </c>
      <c r="G178" t="s">
        <v>561</v>
      </c>
      <c r="H178" t="s">
        <v>726</v>
      </c>
      <c r="I178">
        <v>18769</v>
      </c>
      <c r="J178">
        <v>5419</v>
      </c>
      <c r="K178">
        <v>6866</v>
      </c>
      <c r="L178">
        <v>31054</v>
      </c>
      <c r="M178">
        <v>2021</v>
      </c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</row>
    <row r="179" spans="1:46">
      <c r="A179" t="s">
        <v>351</v>
      </c>
      <c r="B179" t="s">
        <v>568</v>
      </c>
      <c r="C179">
        <v>56.993729514037298</v>
      </c>
      <c r="D179">
        <v>18.5335613510047</v>
      </c>
      <c r="E179">
        <v>24.472709134957999</v>
      </c>
      <c r="F179">
        <v>1</v>
      </c>
      <c r="G179" t="s">
        <v>561</v>
      </c>
      <c r="H179" t="s">
        <v>727</v>
      </c>
      <c r="I179">
        <v>15997</v>
      </c>
      <c r="J179">
        <v>5202</v>
      </c>
      <c r="K179">
        <v>6869</v>
      </c>
      <c r="L179">
        <v>28068</v>
      </c>
      <c r="M179">
        <v>2021</v>
      </c>
      <c r="N179" s="66"/>
      <c r="O179" s="66"/>
      <c r="P179"/>
      <c r="Q179"/>
      <c r="R179"/>
    </row>
    <row r="180" spans="1:46">
      <c r="A180" t="s">
        <v>351</v>
      </c>
      <c r="B180" t="s">
        <v>567</v>
      </c>
      <c r="C180">
        <v>59.191471295815802</v>
      </c>
      <c r="D180">
        <v>19.312231709042901</v>
      </c>
      <c r="E180">
        <v>21.4962969951413</v>
      </c>
      <c r="F180">
        <v>1</v>
      </c>
      <c r="G180" t="s">
        <v>561</v>
      </c>
      <c r="H180" t="s">
        <v>728</v>
      </c>
      <c r="I180">
        <v>12548</v>
      </c>
      <c r="J180">
        <v>4094</v>
      </c>
      <c r="K180">
        <v>4557</v>
      </c>
      <c r="L180">
        <v>21199</v>
      </c>
      <c r="M180">
        <v>2021</v>
      </c>
      <c r="N180" s="66"/>
      <c r="O180" s="66"/>
      <c r="P180"/>
      <c r="Q180"/>
      <c r="R180"/>
    </row>
    <row r="181" spans="1:46">
      <c r="A181" t="s">
        <v>351</v>
      </c>
      <c r="B181" t="s">
        <v>566</v>
      </c>
      <c r="C181">
        <v>54.6251557242487</v>
      </c>
      <c r="D181">
        <v>19.340078473378401</v>
      </c>
      <c r="E181">
        <v>26.034765802372799</v>
      </c>
      <c r="F181">
        <v>1</v>
      </c>
      <c r="G181" t="s">
        <v>561</v>
      </c>
      <c r="H181" t="s">
        <v>729</v>
      </c>
      <c r="I181">
        <v>46917</v>
      </c>
      <c r="J181">
        <v>16611</v>
      </c>
      <c r="K181">
        <v>22361</v>
      </c>
      <c r="L181">
        <v>85889</v>
      </c>
      <c r="M181">
        <v>2021</v>
      </c>
      <c r="N181" s="66"/>
      <c r="O181" s="66"/>
      <c r="P181"/>
      <c r="Q181"/>
      <c r="R181"/>
    </row>
    <row r="182" spans="1:46">
      <c r="A182" t="s">
        <v>351</v>
      </c>
      <c r="B182" t="s">
        <v>565</v>
      </c>
      <c r="C182">
        <v>51.114538976275298</v>
      </c>
      <c r="D182">
        <v>19.564178326236199</v>
      </c>
      <c r="E182">
        <v>29.321282697488499</v>
      </c>
      <c r="F182">
        <v>1</v>
      </c>
      <c r="G182" t="s">
        <v>561</v>
      </c>
      <c r="H182" t="s">
        <v>730</v>
      </c>
      <c r="I182">
        <v>23527</v>
      </c>
      <c r="J182">
        <v>9005</v>
      </c>
      <c r="K182">
        <v>13496</v>
      </c>
      <c r="L182">
        <v>46028</v>
      </c>
      <c r="M182">
        <v>2021</v>
      </c>
      <c r="N182" s="66"/>
      <c r="O182" s="66"/>
      <c r="P182"/>
      <c r="Q182"/>
      <c r="R182"/>
    </row>
    <row r="183" spans="1:46">
      <c r="A183" t="s">
        <v>351</v>
      </c>
      <c r="B183" t="s">
        <v>564</v>
      </c>
      <c r="C183">
        <v>59.7754516292419</v>
      </c>
      <c r="D183">
        <v>17.938544656424099</v>
      </c>
      <c r="E183">
        <v>22.286003714334001</v>
      </c>
      <c r="F183">
        <v>1</v>
      </c>
      <c r="G183" t="s">
        <v>561</v>
      </c>
      <c r="H183" t="s">
        <v>731</v>
      </c>
      <c r="I183">
        <v>7081</v>
      </c>
      <c r="J183">
        <v>2125</v>
      </c>
      <c r="K183">
        <v>2640</v>
      </c>
      <c r="L183">
        <v>11846</v>
      </c>
      <c r="M183">
        <v>2021</v>
      </c>
      <c r="N183" s="66"/>
      <c r="O183" s="66"/>
      <c r="P183"/>
      <c r="Q183"/>
      <c r="R183"/>
    </row>
    <row r="184" spans="1:46">
      <c r="A184" t="s">
        <v>351</v>
      </c>
      <c r="B184" t="s">
        <v>563</v>
      </c>
      <c r="C184">
        <v>52.167918088737203</v>
      </c>
      <c r="D184">
        <v>20.0996587030717</v>
      </c>
      <c r="E184">
        <v>27.732423208191101</v>
      </c>
      <c r="F184">
        <v>1</v>
      </c>
      <c r="G184" t="s">
        <v>561</v>
      </c>
      <c r="H184" t="s">
        <v>732</v>
      </c>
      <c r="I184">
        <v>38213</v>
      </c>
      <c r="J184">
        <v>14723</v>
      </c>
      <c r="K184">
        <v>20314</v>
      </c>
      <c r="L184">
        <v>73250</v>
      </c>
      <c r="M184">
        <v>2021</v>
      </c>
      <c r="N184" s="66"/>
      <c r="O184" s="66"/>
      <c r="P184"/>
      <c r="Q184"/>
      <c r="R184"/>
    </row>
    <row r="185" spans="1:46">
      <c r="A185" t="s">
        <v>351</v>
      </c>
      <c r="B185" t="s">
        <v>562</v>
      </c>
      <c r="C185">
        <v>58.014789533560901</v>
      </c>
      <c r="D185">
        <v>18.304891922639399</v>
      </c>
      <c r="E185">
        <v>23.6803185437998</v>
      </c>
      <c r="F185">
        <v>1</v>
      </c>
      <c r="G185" t="s">
        <v>561</v>
      </c>
      <c r="H185" t="s">
        <v>733</v>
      </c>
      <c r="I185">
        <v>10199</v>
      </c>
      <c r="J185">
        <v>3218</v>
      </c>
      <c r="K185">
        <v>4163</v>
      </c>
      <c r="L185">
        <v>17580</v>
      </c>
      <c r="M185">
        <v>2021</v>
      </c>
      <c r="N185" s="66"/>
      <c r="O185" s="66"/>
      <c r="P185"/>
      <c r="Q185"/>
      <c r="R185"/>
    </row>
    <row r="186" spans="1:46">
      <c r="A186" t="s">
        <v>351</v>
      </c>
      <c r="B186" t="s">
        <v>560</v>
      </c>
      <c r="C186">
        <v>58.755576270057901</v>
      </c>
      <c r="D186">
        <v>18.3500898861442</v>
      </c>
      <c r="E186">
        <v>22.894333843797899</v>
      </c>
      <c r="F186">
        <v>1</v>
      </c>
      <c r="G186" t="s">
        <v>561</v>
      </c>
      <c r="H186" t="s">
        <v>734</v>
      </c>
      <c r="I186">
        <v>17649</v>
      </c>
      <c r="J186">
        <v>5512</v>
      </c>
      <c r="K186">
        <v>6877</v>
      </c>
      <c r="L186">
        <v>30038</v>
      </c>
      <c r="M186">
        <v>2021</v>
      </c>
      <c r="N186" s="66"/>
      <c r="O186" s="66"/>
      <c r="P186"/>
      <c r="Q186"/>
      <c r="R186"/>
    </row>
    <row r="187" spans="1:46">
      <c r="A187" s="82" t="s">
        <v>362</v>
      </c>
      <c r="B187" s="82" t="s">
        <v>735</v>
      </c>
      <c r="C187" s="82">
        <v>46.388814248973198</v>
      </c>
      <c r="D187" s="82">
        <v>24.3157652297417</v>
      </c>
      <c r="E187" s="82">
        <v>29.295420521285202</v>
      </c>
      <c r="F187" s="82">
        <v>3</v>
      </c>
      <c r="G187" s="82" t="s">
        <v>572</v>
      </c>
      <c r="H187" s="82"/>
      <c r="I187" s="82">
        <v>48339</v>
      </c>
      <c r="J187" s="82">
        <v>25338</v>
      </c>
      <c r="K187" s="82">
        <v>30527</v>
      </c>
      <c r="L187" s="82">
        <v>104204</v>
      </c>
      <c r="M187" s="82">
        <v>2011</v>
      </c>
      <c r="N187" s="66"/>
      <c r="O187" s="66"/>
      <c r="P187"/>
      <c r="Q187"/>
      <c r="R187"/>
    </row>
    <row r="188" spans="1:46">
      <c r="A188" s="73" t="s">
        <v>362</v>
      </c>
      <c r="B188" s="73" t="s">
        <v>736</v>
      </c>
      <c r="C188" s="73">
        <v>46.490203521476303</v>
      </c>
      <c r="D188" s="73">
        <v>23.9896925278127</v>
      </c>
      <c r="E188" s="73">
        <v>29.520103950711</v>
      </c>
      <c r="F188" s="73">
        <v>2</v>
      </c>
      <c r="G188" s="73" t="s">
        <v>572</v>
      </c>
      <c r="H188" s="73"/>
      <c r="I188" s="73">
        <v>63686</v>
      </c>
      <c r="J188" s="73">
        <v>32863</v>
      </c>
      <c r="K188" s="73">
        <v>40439</v>
      </c>
      <c r="L188" s="73">
        <v>136988</v>
      </c>
      <c r="M188" s="73">
        <v>2021</v>
      </c>
      <c r="N188" s="66"/>
      <c r="O188" s="66"/>
      <c r="P188"/>
      <c r="Q188"/>
      <c r="R188"/>
    </row>
    <row r="189" spans="1:46" s="66" customFormat="1">
      <c r="A189" s="73" t="s">
        <v>362</v>
      </c>
      <c r="B189" s="73" t="s">
        <v>16</v>
      </c>
      <c r="C189" s="73" t="s">
        <v>16</v>
      </c>
      <c r="D189" s="73" t="s">
        <v>16</v>
      </c>
      <c r="E189" s="73" t="s">
        <v>16</v>
      </c>
      <c r="F189" s="73">
        <v>4</v>
      </c>
      <c r="G189" s="73"/>
      <c r="H189" s="73"/>
      <c r="I189" s="73"/>
      <c r="J189" s="73"/>
      <c r="K189" s="73"/>
      <c r="L189" s="73"/>
      <c r="M189" s="73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</row>
    <row r="190" spans="1:46">
      <c r="A190" t="s">
        <v>362</v>
      </c>
      <c r="B190" t="s">
        <v>576</v>
      </c>
      <c r="C190">
        <v>46.711371541378099</v>
      </c>
      <c r="D190">
        <v>24.679597656127601</v>
      </c>
      <c r="E190">
        <v>28.609030802494299</v>
      </c>
      <c r="F190">
        <v>1</v>
      </c>
      <c r="G190" t="s">
        <v>572</v>
      </c>
      <c r="H190" t="s">
        <v>737</v>
      </c>
      <c r="I190">
        <v>14907</v>
      </c>
      <c r="J190">
        <v>7876</v>
      </c>
      <c r="K190">
        <v>9130</v>
      </c>
      <c r="L190">
        <v>31913</v>
      </c>
      <c r="M190">
        <v>2021</v>
      </c>
      <c r="N190" s="66"/>
      <c r="O190" s="66"/>
      <c r="P190"/>
      <c r="Q190"/>
      <c r="R190"/>
    </row>
    <row r="191" spans="1:46">
      <c r="A191" t="s">
        <v>362</v>
      </c>
      <c r="B191" t="s">
        <v>575</v>
      </c>
      <c r="C191">
        <v>47.385389635920397</v>
      </c>
      <c r="D191">
        <v>23.210400775864301</v>
      </c>
      <c r="E191">
        <v>29.404209588215299</v>
      </c>
      <c r="F191">
        <v>1</v>
      </c>
      <c r="G191" t="s">
        <v>572</v>
      </c>
      <c r="H191" t="s">
        <v>738</v>
      </c>
      <c r="I191">
        <v>18078</v>
      </c>
      <c r="J191">
        <v>8855</v>
      </c>
      <c r="K191">
        <v>11218</v>
      </c>
      <c r="L191">
        <v>38151</v>
      </c>
      <c r="M191">
        <v>2021</v>
      </c>
      <c r="N191" s="66"/>
      <c r="P191"/>
      <c r="Q191"/>
      <c r="R191"/>
    </row>
    <row r="192" spans="1:46">
      <c r="A192" t="s">
        <v>362</v>
      </c>
      <c r="B192" t="s">
        <v>574</v>
      </c>
      <c r="C192">
        <v>44.247419824063201</v>
      </c>
      <c r="D192">
        <v>25.732492900187001</v>
      </c>
      <c r="E192">
        <v>30.020087275749798</v>
      </c>
      <c r="F192">
        <v>1</v>
      </c>
      <c r="G192" t="s">
        <v>572</v>
      </c>
      <c r="H192" t="s">
        <v>739</v>
      </c>
      <c r="I192">
        <v>6388</v>
      </c>
      <c r="J192">
        <v>3715</v>
      </c>
      <c r="K192">
        <v>4334</v>
      </c>
      <c r="L192">
        <v>14437</v>
      </c>
      <c r="M192">
        <v>2021</v>
      </c>
      <c r="N192" s="66"/>
      <c r="P192"/>
      <c r="Q192"/>
      <c r="R192"/>
    </row>
    <row r="193" spans="1:46">
      <c r="A193" t="s">
        <v>362</v>
      </c>
      <c r="B193" t="s">
        <v>573</v>
      </c>
      <c r="C193">
        <v>46.036770972847897</v>
      </c>
      <c r="D193">
        <v>22.9635943017168</v>
      </c>
      <c r="E193">
        <v>30.9996347254353</v>
      </c>
      <c r="F193">
        <v>1</v>
      </c>
      <c r="G193" t="s">
        <v>572</v>
      </c>
      <c r="H193" t="s">
        <v>740</v>
      </c>
      <c r="I193">
        <v>7562</v>
      </c>
      <c r="J193">
        <v>3772</v>
      </c>
      <c r="K193">
        <v>5092</v>
      </c>
      <c r="L193">
        <v>16426</v>
      </c>
      <c r="M193">
        <v>2021</v>
      </c>
      <c r="N193" s="66"/>
      <c r="P193"/>
      <c r="Q193"/>
      <c r="R193"/>
    </row>
    <row r="194" spans="1:46">
      <c r="A194" t="s">
        <v>362</v>
      </c>
      <c r="B194" t="s">
        <v>571</v>
      </c>
      <c r="C194">
        <v>46.451845484040902</v>
      </c>
      <c r="D194">
        <v>23.973267518926299</v>
      </c>
      <c r="E194">
        <v>29.574886997032799</v>
      </c>
      <c r="F194">
        <v>1</v>
      </c>
      <c r="G194" t="s">
        <v>572</v>
      </c>
      <c r="H194" t="s">
        <v>741</v>
      </c>
      <c r="I194">
        <v>16751</v>
      </c>
      <c r="J194">
        <v>8645</v>
      </c>
      <c r="K194">
        <v>10665</v>
      </c>
      <c r="L194">
        <v>36061</v>
      </c>
      <c r="M194">
        <v>2021</v>
      </c>
      <c r="N194" s="66"/>
      <c r="P194"/>
      <c r="Q194"/>
      <c r="R194"/>
    </row>
    <row r="195" spans="1:46">
      <c r="A195" s="82" t="s">
        <v>371</v>
      </c>
      <c r="B195" s="82" t="s">
        <v>742</v>
      </c>
      <c r="C195" s="82">
        <v>59.3427298090511</v>
      </c>
      <c r="D195" s="82">
        <v>17.9970288778579</v>
      </c>
      <c r="E195" s="82">
        <v>22.660241313091099</v>
      </c>
      <c r="F195" s="82">
        <v>3</v>
      </c>
      <c r="G195" s="82" t="s">
        <v>578</v>
      </c>
      <c r="H195" s="82"/>
      <c r="I195" s="82">
        <v>16378</v>
      </c>
      <c r="J195" s="82">
        <v>4967</v>
      </c>
      <c r="K195" s="82">
        <v>6254</v>
      </c>
      <c r="L195" s="82">
        <v>27599</v>
      </c>
      <c r="M195" s="82">
        <v>2011</v>
      </c>
      <c r="N195" s="66"/>
      <c r="P195"/>
      <c r="Q195"/>
      <c r="R195"/>
    </row>
    <row r="196" spans="1:46">
      <c r="A196" s="73" t="s">
        <v>371</v>
      </c>
      <c r="B196" s="73" t="s">
        <v>743</v>
      </c>
      <c r="C196" s="73">
        <v>65.532247964934299</v>
      </c>
      <c r="D196" s="73">
        <v>13.9887288666249</v>
      </c>
      <c r="E196" s="73">
        <v>20.479023168440801</v>
      </c>
      <c r="F196" s="73">
        <v>2</v>
      </c>
      <c r="G196" s="73" t="s">
        <v>578</v>
      </c>
      <c r="H196" s="73"/>
      <c r="I196" s="73">
        <v>20931</v>
      </c>
      <c r="J196" s="73">
        <v>4468</v>
      </c>
      <c r="K196" s="73">
        <v>6541</v>
      </c>
      <c r="L196" s="73">
        <v>31940</v>
      </c>
      <c r="M196" s="73">
        <v>2021</v>
      </c>
      <c r="N196" s="66"/>
      <c r="P196"/>
      <c r="Q196"/>
      <c r="R196"/>
    </row>
    <row r="197" spans="1:46" s="66" customFormat="1">
      <c r="A197" s="73" t="s">
        <v>371</v>
      </c>
      <c r="B197" s="73" t="s">
        <v>16</v>
      </c>
      <c r="C197" s="73" t="s">
        <v>16</v>
      </c>
      <c r="D197" s="73" t="s">
        <v>16</v>
      </c>
      <c r="E197" s="73" t="s">
        <v>16</v>
      </c>
      <c r="F197" s="73">
        <v>4</v>
      </c>
      <c r="G197" s="73"/>
      <c r="H197" s="73"/>
      <c r="I197" s="73"/>
      <c r="J197" s="73"/>
      <c r="K197" s="73"/>
      <c r="L197" s="73"/>
      <c r="M197" s="73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</row>
    <row r="198" spans="1:46">
      <c r="A198" t="s">
        <v>371</v>
      </c>
      <c r="B198" t="s">
        <v>371</v>
      </c>
      <c r="C198">
        <v>65.532247964934299</v>
      </c>
      <c r="D198">
        <v>13.9887288666249</v>
      </c>
      <c r="E198">
        <v>20.479023168440801</v>
      </c>
      <c r="F198">
        <v>1</v>
      </c>
      <c r="G198" t="s">
        <v>578</v>
      </c>
      <c r="H198" t="s">
        <v>744</v>
      </c>
      <c r="I198">
        <v>20931</v>
      </c>
      <c r="J198">
        <v>4468</v>
      </c>
      <c r="K198">
        <v>6541</v>
      </c>
      <c r="L198">
        <v>31940</v>
      </c>
      <c r="M198">
        <v>2021</v>
      </c>
      <c r="N198" s="66"/>
      <c r="P198"/>
      <c r="Q198"/>
      <c r="R198"/>
    </row>
    <row r="199" spans="1:46">
      <c r="A199" s="82" t="s">
        <v>383</v>
      </c>
      <c r="B199" s="82" t="s">
        <v>745</v>
      </c>
      <c r="C199" s="82">
        <v>63.568409654546102</v>
      </c>
      <c r="D199" s="82">
        <v>15.2677355129414</v>
      </c>
      <c r="E199" s="82">
        <v>21.163854832512499</v>
      </c>
      <c r="F199" s="82">
        <v>3</v>
      </c>
      <c r="G199" s="82" t="s">
        <v>580</v>
      </c>
      <c r="H199" s="82"/>
      <c r="I199" s="82">
        <v>18199</v>
      </c>
      <c r="J199" s="82">
        <v>4371</v>
      </c>
      <c r="K199" s="82">
        <v>6059</v>
      </c>
      <c r="L199" s="82">
        <v>28629</v>
      </c>
      <c r="M199" s="82">
        <v>2011</v>
      </c>
      <c r="N199" s="66"/>
      <c r="P199"/>
      <c r="Q199"/>
      <c r="R199"/>
    </row>
    <row r="200" spans="1:46">
      <c r="A200" s="73" t="s">
        <v>383</v>
      </c>
      <c r="B200" s="73" t="s">
        <v>746</v>
      </c>
      <c r="C200" s="73">
        <v>65.436205311266207</v>
      </c>
      <c r="D200" s="73">
        <v>14.8466655849424</v>
      </c>
      <c r="E200" s="73">
        <v>19.7171291037914</v>
      </c>
      <c r="F200" s="73">
        <v>2</v>
      </c>
      <c r="G200" s="73" t="s">
        <v>580</v>
      </c>
      <c r="H200" s="73"/>
      <c r="I200" s="73">
        <v>24197</v>
      </c>
      <c r="J200" s="73">
        <v>5490</v>
      </c>
      <c r="K200" s="73">
        <v>7291</v>
      </c>
      <c r="L200" s="73">
        <v>36978</v>
      </c>
      <c r="M200" s="73">
        <v>2021</v>
      </c>
      <c r="N200" s="66"/>
      <c r="P200"/>
      <c r="Q200"/>
      <c r="R200"/>
    </row>
    <row r="201" spans="1:46">
      <c r="A201" s="73" t="s">
        <v>383</v>
      </c>
      <c r="B201" s="73" t="s">
        <v>16</v>
      </c>
      <c r="C201" s="73" t="s">
        <v>16</v>
      </c>
      <c r="D201" s="73" t="s">
        <v>16</v>
      </c>
      <c r="E201" s="73" t="s">
        <v>16</v>
      </c>
      <c r="F201" s="73">
        <v>4</v>
      </c>
      <c r="G201" s="73"/>
      <c r="H201" s="73"/>
      <c r="I201" s="73"/>
      <c r="J201" s="73"/>
      <c r="K201" s="73"/>
      <c r="L201" s="73"/>
      <c r="M201" s="73"/>
      <c r="N201" s="66"/>
      <c r="P201"/>
      <c r="Q201"/>
      <c r="R201"/>
    </row>
    <row r="202" spans="1:46">
      <c r="A202" t="s">
        <v>383</v>
      </c>
      <c r="B202" t="s">
        <v>383</v>
      </c>
      <c r="C202">
        <v>65.436205311266207</v>
      </c>
      <c r="D202">
        <v>14.8466655849424</v>
      </c>
      <c r="E202">
        <v>19.7171291037914</v>
      </c>
      <c r="F202">
        <v>1</v>
      </c>
      <c r="G202" t="s">
        <v>580</v>
      </c>
      <c r="H202" t="s">
        <v>747</v>
      </c>
      <c r="I202">
        <v>24197</v>
      </c>
      <c r="J202">
        <v>5490</v>
      </c>
      <c r="K202">
        <v>7291</v>
      </c>
      <c r="L202">
        <v>36978</v>
      </c>
      <c r="M202">
        <v>2021</v>
      </c>
      <c r="N202" s="66"/>
      <c r="P202"/>
      <c r="Q202"/>
      <c r="R202"/>
    </row>
    <row r="203" spans="1:46">
      <c r="A203" s="73" t="s">
        <v>15</v>
      </c>
      <c r="B203" s="73" t="s">
        <v>748</v>
      </c>
      <c r="C203" s="73">
        <v>57.537818349490898</v>
      </c>
      <c r="D203" s="73">
        <v>17.636943844887199</v>
      </c>
      <c r="E203" s="73">
        <v>24.825237805621899</v>
      </c>
      <c r="F203" s="73">
        <v>0</v>
      </c>
      <c r="G203" s="73" t="s">
        <v>582</v>
      </c>
      <c r="H203" s="73"/>
      <c r="I203" s="73">
        <v>2612973</v>
      </c>
      <c r="J203" s="73">
        <v>800949</v>
      </c>
      <c r="K203" s="73">
        <v>1127392</v>
      </c>
      <c r="L203" s="73">
        <v>4541314</v>
      </c>
      <c r="M203" s="73">
        <v>2021</v>
      </c>
      <c r="N203" s="66"/>
      <c r="P203"/>
      <c r="Q203"/>
      <c r="R203"/>
    </row>
    <row r="204" spans="1:46">
      <c r="A204" s="82" t="s">
        <v>15</v>
      </c>
      <c r="B204" s="82" t="s">
        <v>749</v>
      </c>
      <c r="C204" s="82">
        <v>62.914130010660898</v>
      </c>
      <c r="D204" s="82">
        <v>16.319956333327301</v>
      </c>
      <c r="E204" s="82">
        <v>20.765913656011801</v>
      </c>
      <c r="F204" s="82">
        <v>0</v>
      </c>
      <c r="G204" s="82" t="s">
        <v>582</v>
      </c>
      <c r="H204" s="82"/>
      <c r="I204" s="82">
        <v>2312166</v>
      </c>
      <c r="J204" s="82">
        <v>599777</v>
      </c>
      <c r="K204" s="82">
        <v>763171</v>
      </c>
      <c r="L204" s="82">
        <v>3675114</v>
      </c>
      <c r="M204" s="82">
        <v>2011</v>
      </c>
      <c r="N204" s="66"/>
      <c r="P204"/>
      <c r="Q204"/>
      <c r="R204"/>
    </row>
    <row r="205" spans="1:46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R205"/>
    </row>
    <row r="206" spans="1:46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R206"/>
    </row>
    <row r="207" spans="1:46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R207"/>
    </row>
    <row r="208" spans="1:46">
      <c r="A208" s="71"/>
      <c r="B208" s="71"/>
      <c r="C208" s="71"/>
      <c r="D208" s="71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</row>
    <row r="209" spans="1:49">
      <c r="A209" s="70"/>
      <c r="B209" s="70"/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</row>
    <row r="210" spans="1:49">
      <c r="A210" s="70"/>
      <c r="B210" s="70"/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</row>
    <row r="211" spans="1:49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</row>
    <row r="212" spans="1:49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</row>
    <row r="213" spans="1:49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</row>
    <row r="214" spans="1:49" s="66" customForma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</row>
    <row r="215" spans="1:49" s="66" customForma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</row>
    <row r="216" spans="1:49" s="66" customFormat="1">
      <c r="A216" s="71"/>
      <c r="B216" s="71"/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5"/>
      <c r="O216" s="71"/>
      <c r="P216" s="71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</row>
    <row r="217" spans="1:49" s="66" customFormat="1">
      <c r="A217" s="73"/>
      <c r="B217" s="73"/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4"/>
      <c r="O217" s="70"/>
      <c r="P217" s="70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</row>
    <row r="218" spans="1:49" s="66" customFormat="1">
      <c r="A218" s="73"/>
      <c r="B218" s="73"/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4"/>
      <c r="O218" s="70"/>
      <c r="P218" s="70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</row>
    <row r="219" spans="1:49" s="66" customFormat="1">
      <c r="A219" s="21"/>
      <c r="B219" s="21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72"/>
      <c r="O219" s="35"/>
      <c r="P219" s="35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</row>
    <row r="220" spans="1:49" s="66" customFormat="1">
      <c r="A220" s="71"/>
      <c r="B220" s="71"/>
      <c r="C220" s="71"/>
      <c r="D220" s="71"/>
      <c r="E220" s="71"/>
      <c r="F220" s="71"/>
      <c r="G220" s="71"/>
      <c r="H220" s="71"/>
      <c r="I220" s="71"/>
      <c r="J220" s="71"/>
      <c r="K220" s="71"/>
      <c r="L220" s="71"/>
      <c r="M220" s="71"/>
      <c r="N220" s="77"/>
      <c r="O220" s="71"/>
      <c r="P220" s="71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</row>
    <row r="221" spans="1:49" s="66" customFormat="1">
      <c r="A221" s="73"/>
      <c r="B221" s="73"/>
      <c r="C221" s="70"/>
      <c r="D221" s="70"/>
      <c r="E221" s="70"/>
      <c r="F221" s="70"/>
      <c r="G221" s="70"/>
      <c r="H221" s="70"/>
      <c r="I221" s="70"/>
      <c r="J221" s="70"/>
      <c r="K221" s="70"/>
      <c r="L221" s="70"/>
      <c r="M221" s="70"/>
      <c r="N221" s="76"/>
      <c r="O221" s="70"/>
      <c r="P221" s="70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</row>
    <row r="222" spans="1:49" s="66" customFormat="1">
      <c r="A222" s="73"/>
      <c r="B222" s="73"/>
      <c r="C222" s="70"/>
      <c r="D222" s="70"/>
      <c r="E222" s="70"/>
      <c r="F222" s="70"/>
      <c r="G222" s="70"/>
      <c r="H222" s="70"/>
      <c r="I222" s="70"/>
      <c r="J222" s="70"/>
      <c r="K222" s="70"/>
      <c r="L222" s="70"/>
      <c r="M222" s="70"/>
      <c r="N222" s="76"/>
      <c r="O222" s="70"/>
      <c r="P222" s="70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</row>
    <row r="223" spans="1:49" s="66" customFormat="1">
      <c r="A223" s="21"/>
      <c r="B223" s="21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72"/>
      <c r="O223" s="35"/>
      <c r="P223" s="35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</row>
    <row r="224" spans="1:49" s="66" customFormat="1">
      <c r="A224" s="70"/>
      <c r="B224" s="70"/>
      <c r="C224" s="70"/>
      <c r="D224" s="70"/>
      <c r="E224" s="70"/>
      <c r="F224" s="70"/>
      <c r="G224" s="70"/>
      <c r="H224" s="70"/>
      <c r="I224" s="70"/>
      <c r="J224" s="70"/>
      <c r="K224" s="70"/>
      <c r="L224" s="70"/>
      <c r="M224" s="70"/>
      <c r="N224" s="70"/>
      <c r="O224" s="70"/>
      <c r="P224" s="70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</row>
    <row r="225" spans="1:49" s="66" customFormat="1">
      <c r="A225" s="71"/>
      <c r="B225" s="71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</row>
  </sheetData>
  <sortState xmlns:xlrd2="http://schemas.microsoft.com/office/spreadsheetml/2017/richdata2" ref="A33:M204">
    <sortCondition ref="G33:G204"/>
    <sortCondition descending="1" ref="F33:F204"/>
    <sortCondition descending="1" ref="B33:B204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Q151"/>
  <sheetViews>
    <sheetView showGridLines="0" topLeftCell="A2" zoomScale="102" zoomScaleNormal="102" workbookViewId="0">
      <selection activeCell="B4" sqref="B4"/>
    </sheetView>
  </sheetViews>
  <sheetFormatPr defaultRowHeight="14.45"/>
  <cols>
    <col min="2" max="2" width="18.28515625" customWidth="1"/>
    <col min="3" max="9" width="14.7109375" customWidth="1"/>
    <col min="10" max="10" width="13.140625" customWidth="1"/>
  </cols>
  <sheetData>
    <row r="1" spans="2:10" hidden="1">
      <c r="B1" t="s">
        <v>0</v>
      </c>
    </row>
    <row r="3" spans="2:10" ht="32.25" customHeight="1">
      <c r="B3" s="102" t="s">
        <v>17</v>
      </c>
      <c r="C3" s="102"/>
      <c r="D3" s="102"/>
      <c r="E3" s="102"/>
      <c r="F3" s="102"/>
      <c r="G3" s="102"/>
      <c r="H3" s="102"/>
      <c r="I3" s="102"/>
    </row>
    <row r="4" spans="2:10" ht="33" customHeight="1">
      <c r="B4" s="25" t="s">
        <v>2</v>
      </c>
      <c r="C4" s="84" t="s">
        <v>18</v>
      </c>
      <c r="D4" s="84" t="s">
        <v>19</v>
      </c>
      <c r="E4" s="84" t="s">
        <v>20</v>
      </c>
      <c r="F4" s="84" t="s">
        <v>21</v>
      </c>
      <c r="G4" s="84" t="s">
        <v>22</v>
      </c>
      <c r="H4" s="84" t="s">
        <v>23</v>
      </c>
      <c r="I4" s="85" t="s">
        <v>24</v>
      </c>
      <c r="J4" s="85" t="s">
        <v>25</v>
      </c>
    </row>
    <row r="5" spans="2:10">
      <c r="B5" s="106" t="s">
        <v>10</v>
      </c>
      <c r="C5" s="107">
        <v>817628</v>
      </c>
      <c r="D5" s="108">
        <v>-6782</v>
      </c>
      <c r="E5" s="109">
        <v>1317</v>
      </c>
      <c r="F5" s="108">
        <v>6380</v>
      </c>
      <c r="G5" s="109">
        <v>269</v>
      </c>
      <c r="H5" s="108">
        <v>1184</v>
      </c>
      <c r="I5" s="109">
        <v>818812</v>
      </c>
      <c r="J5" s="110">
        <v>0.144809130802761</v>
      </c>
    </row>
    <row r="6" spans="2:10">
      <c r="B6" s="106" t="s">
        <v>11</v>
      </c>
      <c r="C6" s="107">
        <v>208800</v>
      </c>
      <c r="D6" s="108">
        <v>-1694</v>
      </c>
      <c r="E6" s="109">
        <v>42</v>
      </c>
      <c r="F6" s="108">
        <v>2063</v>
      </c>
      <c r="G6" s="109">
        <v>137</v>
      </c>
      <c r="H6" s="108">
        <v>548</v>
      </c>
      <c r="I6" s="109">
        <v>209348</v>
      </c>
      <c r="J6" s="110">
        <v>0.26245210727969298</v>
      </c>
    </row>
    <row r="7" spans="2:10">
      <c r="B7" s="106" t="s">
        <v>12</v>
      </c>
      <c r="C7" s="107">
        <v>215091</v>
      </c>
      <c r="D7" s="108">
        <v>-1669</v>
      </c>
      <c r="E7" s="109">
        <v>375</v>
      </c>
      <c r="F7" s="108">
        <v>1230</v>
      </c>
      <c r="G7" s="109">
        <v>-108</v>
      </c>
      <c r="H7" s="108">
        <v>-172</v>
      </c>
      <c r="I7" s="109">
        <v>214919</v>
      </c>
      <c r="J7" s="110">
        <v>-7.9966153860459105E-2</v>
      </c>
    </row>
    <row r="8" spans="2:10">
      <c r="B8" s="106" t="s">
        <v>13</v>
      </c>
      <c r="C8" s="107">
        <v>267621</v>
      </c>
      <c r="D8" s="108">
        <v>-2547</v>
      </c>
      <c r="E8" s="109">
        <v>472</v>
      </c>
      <c r="F8" s="108">
        <v>1722</v>
      </c>
      <c r="G8" s="109">
        <v>-204</v>
      </c>
      <c r="H8" s="108">
        <v>-557</v>
      </c>
      <c r="I8" s="109">
        <v>267064</v>
      </c>
      <c r="J8" s="110">
        <v>-0.20813015421061901</v>
      </c>
    </row>
    <row r="9" spans="2:10">
      <c r="B9" s="106" t="s">
        <v>14</v>
      </c>
      <c r="C9" s="107">
        <v>1509140</v>
      </c>
      <c r="D9" s="108">
        <v>-12692</v>
      </c>
      <c r="E9" s="109">
        <v>2206</v>
      </c>
      <c r="F9" s="108">
        <v>11395</v>
      </c>
      <c r="G9" s="109">
        <v>94</v>
      </c>
      <c r="H9" s="108">
        <v>1003</v>
      </c>
      <c r="I9" s="109">
        <v>1510143</v>
      </c>
      <c r="J9" s="110">
        <v>6.6461693414792494E-2</v>
      </c>
    </row>
    <row r="10" spans="2:10">
      <c r="B10" s="106" t="s">
        <v>15</v>
      </c>
      <c r="C10" s="107">
        <v>58971230</v>
      </c>
      <c r="D10" s="108">
        <v>-283165</v>
      </c>
      <c r="E10" s="109" t="s">
        <v>16</v>
      </c>
      <c r="F10" s="108">
        <v>262680</v>
      </c>
      <c r="G10" s="109">
        <v>-7281</v>
      </c>
      <c r="H10" s="108">
        <v>-27766</v>
      </c>
      <c r="I10" s="109">
        <v>58943464</v>
      </c>
      <c r="J10" s="110">
        <v>-4.7083976372885597E-2</v>
      </c>
    </row>
    <row r="11" spans="2:10">
      <c r="B11" s="61" t="s">
        <v>26</v>
      </c>
    </row>
    <row r="14" spans="2:10">
      <c r="B14" s="106"/>
      <c r="C14" s="107"/>
      <c r="D14" s="108"/>
      <c r="E14" s="109"/>
      <c r="F14" s="108"/>
      <c r="G14" s="109"/>
      <c r="H14" s="108"/>
      <c r="I14" s="109"/>
      <c r="J14" s="110"/>
    </row>
    <row r="15" spans="2:10">
      <c r="B15" s="106"/>
      <c r="C15" s="107"/>
      <c r="D15" s="108"/>
      <c r="E15" s="109"/>
      <c r="F15" s="115"/>
      <c r="G15" s="109"/>
      <c r="H15" s="108"/>
      <c r="I15" s="109"/>
      <c r="J15" s="110"/>
    </row>
    <row r="16" spans="2:10">
      <c r="B16" s="106"/>
      <c r="C16" s="107"/>
      <c r="D16" s="108"/>
      <c r="E16" s="109"/>
      <c r="F16" s="115"/>
      <c r="G16" s="109"/>
      <c r="H16" s="108"/>
      <c r="I16" s="109"/>
      <c r="J16" s="108"/>
    </row>
    <row r="17" spans="1:17">
      <c r="B17" s="116"/>
      <c r="C17" s="117"/>
      <c r="D17" s="117"/>
      <c r="E17" s="117"/>
      <c r="F17" s="117"/>
      <c r="G17" s="117"/>
      <c r="H17" s="117"/>
      <c r="I17" s="117"/>
      <c r="J17" s="108"/>
    </row>
    <row r="18" spans="1:17">
      <c r="B18" s="116"/>
      <c r="C18" s="117"/>
      <c r="D18" s="117"/>
      <c r="E18" s="118"/>
      <c r="F18" s="117"/>
      <c r="G18" s="117"/>
      <c r="H18" s="117"/>
      <c r="I18" s="117"/>
      <c r="J18" s="108"/>
    </row>
    <row r="20" spans="1:17">
      <c r="G20" s="12"/>
    </row>
    <row r="21" spans="1:17">
      <c r="G21" s="12"/>
    </row>
    <row r="22" spans="1:17" s="14" customForma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</row>
    <row r="23" spans="1:17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</row>
    <row r="24" spans="1:17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</row>
    <row r="26" spans="1:17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</row>
    <row r="27" spans="1:17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</row>
    <row r="28" spans="1:17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</row>
    <row r="29" spans="1:17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</row>
    <row r="30" spans="1:17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</row>
    <row r="31" spans="1:17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</row>
    <row r="32" spans="1:17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</row>
    <row r="33" spans="1:17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</row>
    <row r="34" spans="1:17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</row>
    <row r="35" spans="1:17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</row>
    <row r="36" spans="1:17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</row>
    <row r="37" spans="1:17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</row>
    <row r="38" spans="1:17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</row>
    <row r="39" spans="1:17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</row>
    <row r="40" spans="1:17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</row>
    <row r="41" spans="1:17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</row>
    <row r="42" spans="1:17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</row>
    <row r="43" spans="1:17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</row>
    <row r="44" spans="1:17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</row>
    <row r="45" spans="1:17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</row>
    <row r="46" spans="1:17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</row>
    <row r="47" spans="1:17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</row>
    <row r="48" spans="1:17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</row>
    <row r="49" spans="1:17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</row>
    <row r="50" spans="1:17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</row>
    <row r="51" spans="1:17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</row>
    <row r="52" spans="1:17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</row>
    <row r="53" spans="1:17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</row>
    <row r="54" spans="1:17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</row>
    <row r="55" spans="1:17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</row>
    <row r="56" spans="1:17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</row>
    <row r="57" spans="1:17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</row>
    <row r="58" spans="1:17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</row>
    <row r="59" spans="1:17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</row>
    <row r="60" spans="1:17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</row>
    <row r="61" spans="1:17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</row>
    <row r="62" spans="1:17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</row>
    <row r="63" spans="1:17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</row>
    <row r="64" spans="1:17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</row>
    <row r="65" spans="1:17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</row>
    <row r="66" spans="1:17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</row>
    <row r="67" spans="1:17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</row>
    <row r="68" spans="1:17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</row>
    <row r="69" spans="1:17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</row>
    <row r="70" spans="1:17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</row>
    <row r="71" spans="1:17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</row>
    <row r="72" spans="1:17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</row>
    <row r="73" spans="1:17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</row>
    <row r="74" spans="1:17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</row>
    <row r="75" spans="1:17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</row>
    <row r="76" spans="1:17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</row>
    <row r="77" spans="1:17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</row>
    <row r="78" spans="1:17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</row>
    <row r="79" spans="1:17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</row>
    <row r="80" spans="1:17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</row>
    <row r="81" spans="1:17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</row>
    <row r="82" spans="1:17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</row>
    <row r="83" spans="1:17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</row>
    <row r="84" spans="1:17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</row>
    <row r="85" spans="1:17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</row>
    <row r="86" spans="1:17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</row>
    <row r="87" spans="1:17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</row>
    <row r="88" spans="1:17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</row>
    <row r="89" spans="1:17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</row>
    <row r="90" spans="1:17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</row>
    <row r="91" spans="1:17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</row>
    <row r="92" spans="1:17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</row>
    <row r="93" spans="1:17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</row>
    <row r="94" spans="1:17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</row>
    <row r="95" spans="1:17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</row>
    <row r="96" spans="1:17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</row>
    <row r="97" spans="1:17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</row>
    <row r="98" spans="1:17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</row>
    <row r="99" spans="1:17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</row>
    <row r="100" spans="1:17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</row>
    <row r="101" spans="1:17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</row>
    <row r="102" spans="1:17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</row>
    <row r="103" spans="1:17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</row>
    <row r="104" spans="1:17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</row>
    <row r="105" spans="1:17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</row>
    <row r="106" spans="1:17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</row>
    <row r="107" spans="1:17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</row>
    <row r="108" spans="1:17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</row>
    <row r="109" spans="1:17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</row>
    <row r="110" spans="1:17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</row>
    <row r="111" spans="1:17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</row>
    <row r="112" spans="1:17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</row>
    <row r="113" spans="1:17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</row>
    <row r="114" spans="1:17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</row>
    <row r="115" spans="1:17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</row>
    <row r="116" spans="1:17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</row>
    <row r="117" spans="1:17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</row>
    <row r="118" spans="1:17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</row>
    <row r="119" spans="1:17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</row>
    <row r="120" spans="1:17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</row>
    <row r="121" spans="1:17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</row>
    <row r="122" spans="1:17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</row>
    <row r="123" spans="1:17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</row>
    <row r="124" spans="1:17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</row>
    <row r="125" spans="1:17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</row>
    <row r="126" spans="1:17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</row>
    <row r="127" spans="1:17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</row>
    <row r="128" spans="1:17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</row>
    <row r="129" spans="1:17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</row>
    <row r="130" spans="1:17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</row>
    <row r="131" spans="1:17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</row>
    <row r="132" spans="1:17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</row>
    <row r="133" spans="1:17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</row>
    <row r="134" spans="1:17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</row>
    <row r="135" spans="1:17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</row>
    <row r="136" spans="1:17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</row>
    <row r="137" spans="1:17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</row>
    <row r="138" spans="1:17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</row>
    <row r="139" spans="1:17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</row>
    <row r="140" spans="1:17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</row>
    <row r="141" spans="1:17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</row>
    <row r="142" spans="1:17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</row>
    <row r="143" spans="1:17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</row>
    <row r="144" spans="1:17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</row>
    <row r="145" spans="1:17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</row>
    <row r="146" spans="1:17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</row>
    <row r="147" spans="1:17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</row>
    <row r="148" spans="1:17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</row>
    <row r="149" spans="1:17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</row>
    <row r="150" spans="1:17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</row>
    <row r="151" spans="1:17">
      <c r="A151" s="21"/>
      <c r="B151" s="21"/>
      <c r="C151" s="21"/>
      <c r="D151" s="21"/>
      <c r="E151" s="21"/>
      <c r="F151" s="83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</row>
  </sheetData>
  <conditionalFormatting sqref="B5:I10 B14:I18">
    <cfRule type="expression" dxfId="50" priority="17">
      <formula>$B5="ITALIA"</formula>
    </cfRule>
    <cfRule type="expression" dxfId="49" priority="18">
      <formula>$B5=""</formula>
    </cfRule>
    <cfRule type="expression" dxfId="48" priority="20">
      <formula>LEFT($B5,1)="*"</formula>
    </cfRule>
  </conditionalFormatting>
  <conditionalFormatting sqref="B6:I10 B14:I18 J17:J18 J14:J15">
    <cfRule type="expression" dxfId="47" priority="19">
      <formula>$B6=$B$1</formula>
    </cfRule>
  </conditionalFormatting>
  <conditionalFormatting sqref="E5:E10 E14:E18">
    <cfRule type="expression" dxfId="46" priority="6">
      <formula>$B5="ITALIA"</formula>
    </cfRule>
  </conditionalFormatting>
  <conditionalFormatting sqref="I5:I10">
    <cfRule type="expression" dxfId="45" priority="12">
      <formula>$B5="ITALIA"</formula>
    </cfRule>
    <cfRule type="expression" dxfId="44" priority="13">
      <formula>$B5=""</formula>
    </cfRule>
    <cfRule type="expression" dxfId="43" priority="15">
      <formula>LEFT($B5,1)="*"</formula>
    </cfRule>
  </conditionalFormatting>
  <conditionalFormatting sqref="J5:J10 J14:J18">
    <cfRule type="expression" dxfId="42" priority="1">
      <formula>$B5="ITALIA"</formula>
    </cfRule>
    <cfRule type="expression" dxfId="41" priority="2">
      <formula>$B5=""</formula>
    </cfRule>
    <cfRule type="expression" dxfId="40" priority="4">
      <formula>LEFT($B5,1)="*"</formula>
    </cfRule>
  </conditionalFormatting>
  <conditionalFormatting sqref="J6:J10">
    <cfRule type="expression" dxfId="39" priority="3">
      <formula>$B6=$B$1</formula>
    </cfRule>
  </conditionalFormatting>
  <conditionalFormatting sqref="B6:I10 B14:I18 J17:J18 J14:J15">
    <cfRule type="expression" dxfId="38" priority="21">
      <formula>$B6=#REF!</formula>
    </cfRule>
  </conditionalFormatting>
  <conditionalFormatting sqref="I6:I10">
    <cfRule type="expression" dxfId="37" priority="16">
      <formula>$B6=#REF!</formula>
    </cfRule>
  </conditionalFormatting>
  <conditionalFormatting sqref="J6:J10">
    <cfRule type="expression" dxfId="36" priority="5">
      <formula>$B6=#REF!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W22"/>
  <sheetViews>
    <sheetView showGridLines="0" topLeftCell="A2" zoomScaleNormal="100" workbookViewId="0">
      <selection activeCell="B4" sqref="B4"/>
    </sheetView>
  </sheetViews>
  <sheetFormatPr defaultRowHeight="14.45"/>
  <cols>
    <col min="2" max="2" width="9.7109375" customWidth="1"/>
    <col min="3" max="6" width="8.85546875" customWidth="1"/>
    <col min="7" max="7" width="8.140625" customWidth="1"/>
    <col min="8" max="9" width="7.7109375" customWidth="1"/>
    <col min="10" max="11" width="8.85546875" customWidth="1"/>
  </cols>
  <sheetData>
    <row r="1" spans="2:23" hidden="1">
      <c r="B1" t="s">
        <v>0</v>
      </c>
    </row>
    <row r="3" spans="2:23" ht="32.25" customHeight="1">
      <c r="B3" s="103" t="s">
        <v>27</v>
      </c>
      <c r="C3" s="103"/>
      <c r="D3" s="103"/>
      <c r="E3" s="103"/>
      <c r="F3" s="103"/>
      <c r="G3" s="103"/>
      <c r="H3" s="103"/>
      <c r="I3" s="103"/>
      <c r="J3" s="103"/>
    </row>
    <row r="4" spans="2:23" ht="33" customHeight="1">
      <c r="B4" s="25" t="s">
        <v>2</v>
      </c>
      <c r="C4" s="95" t="s">
        <v>18</v>
      </c>
      <c r="D4" s="95" t="s">
        <v>19</v>
      </c>
      <c r="E4" s="95" t="s">
        <v>20</v>
      </c>
      <c r="F4" s="95" t="s">
        <v>21</v>
      </c>
      <c r="G4" s="95" t="s">
        <v>22</v>
      </c>
      <c r="H4" s="95" t="s">
        <v>28</v>
      </c>
      <c r="I4" s="95" t="s">
        <v>23</v>
      </c>
      <c r="J4" s="52" t="s">
        <v>24</v>
      </c>
      <c r="K4" s="52" t="s">
        <v>25</v>
      </c>
    </row>
    <row r="5" spans="2:23">
      <c r="B5" s="106" t="s">
        <v>10</v>
      </c>
      <c r="C5" s="107">
        <v>81481</v>
      </c>
      <c r="D5" s="108">
        <v>784</v>
      </c>
      <c r="E5" s="109">
        <v>477</v>
      </c>
      <c r="F5" s="108">
        <v>7206</v>
      </c>
      <c r="G5" s="109">
        <v>-199</v>
      </c>
      <c r="H5" s="108">
        <v>3817</v>
      </c>
      <c r="I5" s="109">
        <v>4451</v>
      </c>
      <c r="J5" s="108">
        <v>85932</v>
      </c>
      <c r="K5" s="111">
        <v>5.4626231882279299</v>
      </c>
      <c r="P5" s="12"/>
      <c r="W5" s="12"/>
    </row>
    <row r="6" spans="2:23">
      <c r="B6" s="106" t="s">
        <v>11</v>
      </c>
      <c r="C6" s="107">
        <v>28864</v>
      </c>
      <c r="D6" s="108">
        <v>277</v>
      </c>
      <c r="E6" s="109">
        <v>-48</v>
      </c>
      <c r="F6" s="108">
        <v>2371</v>
      </c>
      <c r="G6" s="109">
        <v>-54</v>
      </c>
      <c r="H6" s="108">
        <v>953</v>
      </c>
      <c r="I6" s="109">
        <v>1593</v>
      </c>
      <c r="J6" s="108">
        <v>30457</v>
      </c>
      <c r="K6" s="111">
        <v>5.5189855875831499</v>
      </c>
      <c r="P6" s="12"/>
      <c r="W6" s="12"/>
    </row>
    <row r="7" spans="2:23">
      <c r="B7" s="106" t="s">
        <v>12</v>
      </c>
      <c r="C7" s="107">
        <v>21396</v>
      </c>
      <c r="D7" s="108">
        <v>231</v>
      </c>
      <c r="E7" s="109">
        <v>76</v>
      </c>
      <c r="F7" s="108">
        <v>1399</v>
      </c>
      <c r="G7" s="109">
        <v>-178</v>
      </c>
      <c r="H7" s="108">
        <v>925</v>
      </c>
      <c r="I7" s="109">
        <v>603</v>
      </c>
      <c r="J7" s="108">
        <v>21999</v>
      </c>
      <c r="K7" s="111">
        <v>2.81828379136287</v>
      </c>
      <c r="P7" s="12"/>
      <c r="W7" s="12"/>
    </row>
    <row r="8" spans="2:23">
      <c r="B8" s="106" t="s">
        <v>13</v>
      </c>
      <c r="C8" s="107">
        <v>23905</v>
      </c>
      <c r="D8" s="108">
        <v>171</v>
      </c>
      <c r="E8" s="109">
        <v>-3</v>
      </c>
      <c r="F8" s="108">
        <v>2048</v>
      </c>
      <c r="G8" s="109">
        <v>-234</v>
      </c>
      <c r="H8" s="108">
        <v>1086</v>
      </c>
      <c r="I8" s="109">
        <v>896</v>
      </c>
      <c r="J8" s="108">
        <v>24801</v>
      </c>
      <c r="K8" s="111">
        <v>3.74816983894583</v>
      </c>
      <c r="P8" s="12"/>
      <c r="W8" s="12"/>
    </row>
    <row r="9" spans="2:23">
      <c r="B9" s="106" t="s">
        <v>14</v>
      </c>
      <c r="C9" s="107">
        <v>155646</v>
      </c>
      <c r="D9" s="108">
        <v>1463</v>
      </c>
      <c r="E9" s="109">
        <v>502</v>
      </c>
      <c r="F9" s="108">
        <v>13024</v>
      </c>
      <c r="G9" s="109">
        <v>-665</v>
      </c>
      <c r="H9" s="108">
        <v>6781</v>
      </c>
      <c r="I9" s="109">
        <v>7543</v>
      </c>
      <c r="J9" s="108">
        <v>163189</v>
      </c>
      <c r="K9" s="111">
        <v>4.8462536782185204</v>
      </c>
      <c r="P9" s="12"/>
      <c r="W9" s="12"/>
    </row>
    <row r="10" spans="2:23">
      <c r="B10" s="106" t="s">
        <v>15</v>
      </c>
      <c r="C10" s="107">
        <v>5253658</v>
      </c>
      <c r="D10" s="108">
        <v>39845</v>
      </c>
      <c r="E10" s="109" t="s">
        <v>16</v>
      </c>
      <c r="F10" s="108">
        <v>345268</v>
      </c>
      <c r="G10" s="109">
        <v>-50072</v>
      </c>
      <c r="H10" s="108">
        <v>217448</v>
      </c>
      <c r="I10" s="109">
        <v>117593</v>
      </c>
      <c r="J10" s="108">
        <v>5371251</v>
      </c>
      <c r="K10" s="111">
        <v>2.2383070995485399</v>
      </c>
      <c r="P10" s="12"/>
      <c r="W10" s="12"/>
    </row>
    <row r="11" spans="2:23">
      <c r="B11" s="61" t="s">
        <v>26</v>
      </c>
      <c r="W11" s="12"/>
    </row>
    <row r="12" spans="2:23">
      <c r="W12" s="12"/>
    </row>
    <row r="13" spans="2:23">
      <c r="W13" s="12"/>
    </row>
    <row r="14" spans="2:23">
      <c r="W14" s="12"/>
    </row>
    <row r="15" spans="2:23">
      <c r="B15" s="106"/>
      <c r="C15" s="107"/>
      <c r="D15" s="108"/>
      <c r="E15" s="109"/>
      <c r="F15" s="115"/>
      <c r="G15" s="109"/>
      <c r="H15" s="108"/>
      <c r="I15" s="109"/>
      <c r="J15" s="108"/>
      <c r="K15" s="111"/>
      <c r="P15" s="12"/>
      <c r="W15" s="12"/>
    </row>
    <row r="16" spans="2:23">
      <c r="B16" s="106"/>
      <c r="C16" s="107"/>
      <c r="D16" s="108"/>
      <c r="E16" s="109"/>
      <c r="F16" s="115"/>
      <c r="G16" s="109"/>
      <c r="H16" s="108"/>
      <c r="I16" s="109"/>
      <c r="J16" s="108"/>
      <c r="K16" s="111"/>
    </row>
    <row r="17" spans="1:21">
      <c r="B17" s="116"/>
      <c r="C17" s="117"/>
      <c r="D17" s="117"/>
      <c r="E17" s="117"/>
      <c r="F17" s="117"/>
      <c r="G17" s="117"/>
      <c r="H17" s="117"/>
      <c r="I17" s="117"/>
      <c r="J17" s="108"/>
      <c r="K17" s="110"/>
    </row>
    <row r="18" spans="1:21">
      <c r="B18" s="116"/>
      <c r="C18" s="117"/>
      <c r="D18" s="117"/>
      <c r="E18" s="118"/>
      <c r="F18" s="117"/>
      <c r="G18" s="117"/>
      <c r="H18" s="117"/>
      <c r="I18" s="117"/>
      <c r="J18" s="108"/>
      <c r="K18" s="110"/>
    </row>
    <row r="20" spans="1:21">
      <c r="G20" s="12"/>
    </row>
    <row r="21" spans="1:21">
      <c r="G21" s="12"/>
    </row>
    <row r="22" spans="1:21" s="14" customForma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</sheetData>
  <conditionalFormatting sqref="B6:J10 B16:I18 B15:J15 J17:K18 K15:K16">
    <cfRule type="expression" dxfId="35" priority="23">
      <formula>$B6=$B$1</formula>
    </cfRule>
  </conditionalFormatting>
  <conditionalFormatting sqref="B5:K10 B16:J18 B15:K15">
    <cfRule type="expression" dxfId="34" priority="22">
      <formula>$B5=""</formula>
    </cfRule>
    <cfRule type="expression" dxfId="33" priority="24">
      <formula>LEFT($B5,1)="*"</formula>
    </cfRule>
  </conditionalFormatting>
  <conditionalFormatting sqref="B5:K10 B15:K15">
    <cfRule type="expression" dxfId="32" priority="21">
      <formula>$B5="ITALIA"</formula>
    </cfRule>
  </conditionalFormatting>
  <conditionalFormatting sqref="B16:K18">
    <cfRule type="expression" dxfId="31" priority="3">
      <formula>$B16="ITALIA"</formula>
    </cfRule>
  </conditionalFormatting>
  <conditionalFormatting sqref="E5:E10 E15:E18">
    <cfRule type="expression" dxfId="30" priority="16">
      <formula>$B5="ITALIA"</formula>
    </cfRule>
  </conditionalFormatting>
  <conditionalFormatting sqref="J5:J10">
    <cfRule type="expression" dxfId="29" priority="17">
      <formula>$B5="ITALIA"</formula>
    </cfRule>
    <cfRule type="expression" dxfId="28" priority="18">
      <formula>$B5=""</formula>
    </cfRule>
    <cfRule type="expression" dxfId="27" priority="19">
      <formula>LEFT($B5,1)="*"</formula>
    </cfRule>
  </conditionalFormatting>
  <conditionalFormatting sqref="K6:K10">
    <cfRule type="expression" dxfId="26" priority="9">
      <formula>$B6=$B$1</formula>
    </cfRule>
  </conditionalFormatting>
  <conditionalFormatting sqref="K16:K18">
    <cfRule type="expression" dxfId="25" priority="4">
      <formula>$B16=""</formula>
    </cfRule>
    <cfRule type="expression" dxfId="24" priority="5">
      <formula>LEFT($B16,1)="*"</formula>
    </cfRule>
  </conditionalFormatting>
  <conditionalFormatting sqref="B6:J10 B16:I18 B15:J15 J17:K18 K15:K16">
    <cfRule type="expression" dxfId="23" priority="25">
      <formula>$B6=#REF!</formula>
    </cfRule>
  </conditionalFormatting>
  <conditionalFormatting sqref="J6:J10">
    <cfRule type="expression" dxfId="22" priority="20">
      <formula>$B6=#REF!</formula>
    </cfRule>
  </conditionalFormatting>
  <conditionalFormatting sqref="K6:K10">
    <cfRule type="expression" dxfId="21" priority="10">
      <formula>$B6=#REF!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S18"/>
  <sheetViews>
    <sheetView showGridLines="0" topLeftCell="A2" zoomScaleNormal="100" workbookViewId="0">
      <selection activeCell="A3" sqref="A3:A4"/>
    </sheetView>
  </sheetViews>
  <sheetFormatPr defaultRowHeight="14.45"/>
  <cols>
    <col min="1" max="1" width="17.140625" customWidth="1"/>
    <col min="2" max="9" width="9.7109375" customWidth="1"/>
  </cols>
  <sheetData>
    <row r="1" spans="1:19" hidden="1">
      <c r="A1" t="s">
        <v>0</v>
      </c>
    </row>
    <row r="2" spans="1:19" ht="24" customHeight="1">
      <c r="A2" s="57" t="s">
        <v>29</v>
      </c>
      <c r="B2" s="6"/>
      <c r="C2" s="6"/>
      <c r="D2" s="6"/>
      <c r="E2" s="6"/>
      <c r="F2" s="6"/>
      <c r="G2" s="6"/>
      <c r="H2" s="6"/>
    </row>
    <row r="3" spans="1:19">
      <c r="A3" s="161" t="s">
        <v>2</v>
      </c>
      <c r="B3" s="166" t="s">
        <v>30</v>
      </c>
      <c r="C3" s="166"/>
      <c r="D3" s="167" t="s">
        <v>31</v>
      </c>
      <c r="E3" s="167"/>
      <c r="F3" s="166" t="s">
        <v>32</v>
      </c>
      <c r="G3" s="166"/>
      <c r="H3" s="167" t="s">
        <v>33</v>
      </c>
      <c r="I3" s="167"/>
      <c r="K3" s="164"/>
      <c r="L3" s="165"/>
      <c r="M3" s="165"/>
      <c r="N3" s="165"/>
      <c r="O3" s="165"/>
      <c r="P3" s="165"/>
      <c r="Q3" s="165"/>
      <c r="R3" s="165"/>
      <c r="S3" s="165"/>
    </row>
    <row r="4" spans="1:19">
      <c r="A4" s="162"/>
      <c r="B4" s="119">
        <v>2024</v>
      </c>
      <c r="C4" s="119">
        <v>2023</v>
      </c>
      <c r="D4" s="119">
        <v>2024</v>
      </c>
      <c r="E4" s="119">
        <v>2023</v>
      </c>
      <c r="F4" s="119">
        <v>2024</v>
      </c>
      <c r="G4" s="119">
        <v>2023</v>
      </c>
      <c r="H4" s="119">
        <v>2024</v>
      </c>
      <c r="I4" s="119">
        <v>2023</v>
      </c>
      <c r="K4" s="164"/>
      <c r="L4" s="30"/>
      <c r="M4" s="30"/>
      <c r="N4" s="30"/>
      <c r="O4" s="30"/>
      <c r="P4" s="30"/>
      <c r="Q4" s="30"/>
      <c r="R4" s="30"/>
      <c r="S4" s="30"/>
    </row>
    <row r="5" spans="1:19">
      <c r="A5" s="2" t="s">
        <v>10</v>
      </c>
      <c r="B5" s="3">
        <v>5.6806237931118799</v>
      </c>
      <c r="C5" s="4">
        <v>5.6515774362790197</v>
      </c>
      <c r="D5" s="3">
        <v>13.969348097088799</v>
      </c>
      <c r="E5" s="4">
        <v>14.2146106371548</v>
      </c>
      <c r="F5" s="3">
        <v>1.6095915523942199</v>
      </c>
      <c r="G5" s="4">
        <v>1.42452060108895</v>
      </c>
      <c r="H5" s="3">
        <v>7.7974138984625201</v>
      </c>
      <c r="I5" s="4">
        <v>7.3857232195634204</v>
      </c>
      <c r="K5" s="31"/>
      <c r="L5" s="30"/>
      <c r="M5" s="30"/>
      <c r="N5" s="30"/>
      <c r="O5" s="30"/>
      <c r="P5" s="30"/>
      <c r="Q5" s="30"/>
      <c r="R5" s="30"/>
      <c r="S5" s="30"/>
    </row>
    <row r="6" spans="1:19">
      <c r="A6" s="2" t="s">
        <v>11</v>
      </c>
      <c r="B6" s="3">
        <v>5.7969905392349101</v>
      </c>
      <c r="C6" s="4">
        <v>5.5269258031763098</v>
      </c>
      <c r="D6" s="3">
        <v>13.8993849067794</v>
      </c>
      <c r="E6" s="4">
        <v>14.693768079848301</v>
      </c>
      <c r="F6" s="3">
        <v>0.200885810765566</v>
      </c>
      <c r="G6" s="4">
        <v>-0.83334929787927003</v>
      </c>
      <c r="H6" s="3">
        <v>9.8673197049848405</v>
      </c>
      <c r="I6" s="4">
        <v>9.98582348320849</v>
      </c>
      <c r="K6" s="31"/>
      <c r="L6" s="30"/>
      <c r="M6" s="30"/>
      <c r="N6" s="30"/>
      <c r="O6" s="30"/>
      <c r="P6" s="30"/>
      <c r="Q6" s="30"/>
      <c r="R6" s="30"/>
      <c r="S6" s="30"/>
    </row>
    <row r="7" spans="1:19">
      <c r="A7" s="2" t="s">
        <v>12</v>
      </c>
      <c r="B7" s="3">
        <v>5.69289086300319</v>
      </c>
      <c r="C7" s="4">
        <v>5.6749069105946299</v>
      </c>
      <c r="D7" s="3">
        <v>13.455501034859701</v>
      </c>
      <c r="E7" s="4">
        <v>13.6197765854271</v>
      </c>
      <c r="F7" s="3">
        <v>1.7441454849887199</v>
      </c>
      <c r="G7" s="4">
        <v>1.84201896442252</v>
      </c>
      <c r="H7" s="3">
        <v>5.72079719076301</v>
      </c>
      <c r="I7" s="4">
        <v>7.1261945795335899</v>
      </c>
      <c r="K7" s="31"/>
      <c r="L7" s="30"/>
      <c r="M7" s="30"/>
      <c r="N7" s="30"/>
      <c r="O7" s="30"/>
      <c r="P7" s="30"/>
      <c r="Q7" s="30"/>
      <c r="R7" s="30"/>
      <c r="S7" s="30"/>
    </row>
    <row r="8" spans="1:19">
      <c r="A8" s="2" t="s">
        <v>13</v>
      </c>
      <c r="B8" s="3">
        <v>4.8477140746420799</v>
      </c>
      <c r="C8" s="4">
        <v>5.0505900143367999</v>
      </c>
      <c r="D8" s="3">
        <v>14.374818818556699</v>
      </c>
      <c r="E8" s="4">
        <v>14.927465527199701</v>
      </c>
      <c r="F8" s="3">
        <v>1.76552549632026</v>
      </c>
      <c r="G8" s="4">
        <v>4.13094149951307</v>
      </c>
      <c r="H8" s="3">
        <v>6.4411756454734999</v>
      </c>
      <c r="I8" s="4">
        <v>6.2767880341017603</v>
      </c>
      <c r="K8" s="31"/>
      <c r="L8" s="30"/>
      <c r="M8" s="30"/>
      <c r="N8" s="30"/>
      <c r="O8" s="30"/>
      <c r="P8" s="30"/>
      <c r="Q8" s="30"/>
      <c r="R8" s="30"/>
      <c r="S8" s="30"/>
    </row>
    <row r="9" spans="1:19">
      <c r="A9" s="2" t="s">
        <v>14</v>
      </c>
      <c r="B9" s="3">
        <v>5.5509867740122401</v>
      </c>
      <c r="C9" s="4">
        <v>5.5310702551332902</v>
      </c>
      <c r="D9" s="3">
        <v>13.958280823626</v>
      </c>
      <c r="E9" s="4">
        <v>14.3225748282272</v>
      </c>
      <c r="F9" s="3">
        <v>1.46127408394642</v>
      </c>
      <c r="G9" s="4">
        <v>1.65143185970718</v>
      </c>
      <c r="H9" s="3">
        <v>7.5481496765953997</v>
      </c>
      <c r="I9" s="4">
        <v>7.5119929355046597</v>
      </c>
      <c r="K9" s="31"/>
      <c r="L9" s="30"/>
      <c r="M9" s="30"/>
      <c r="N9" s="30"/>
      <c r="O9" s="30"/>
      <c r="P9" s="30"/>
      <c r="Q9" s="30"/>
      <c r="R9" s="30"/>
      <c r="S9" s="30"/>
    </row>
    <row r="10" spans="1:19">
      <c r="A10" s="2" t="s">
        <v>15</v>
      </c>
      <c r="B10" s="3">
        <v>6.2747735239850604</v>
      </c>
      <c r="C10" s="4">
        <v>6.4405366211914803</v>
      </c>
      <c r="D10" s="3">
        <v>11.0776524594975</v>
      </c>
      <c r="E10" s="4">
        <v>11.377026791176</v>
      </c>
      <c r="F10" s="3" t="s">
        <v>16</v>
      </c>
      <c r="G10" s="4" t="s">
        <v>16</v>
      </c>
      <c r="H10" s="3">
        <v>4.45542435957982</v>
      </c>
      <c r="I10" s="4">
        <v>4.7677162036680798</v>
      </c>
      <c r="K10" s="31"/>
      <c r="L10" s="30"/>
      <c r="M10" s="30"/>
      <c r="N10" s="30"/>
      <c r="O10" s="30"/>
      <c r="P10" s="30"/>
      <c r="Q10" s="30"/>
      <c r="R10" s="30"/>
      <c r="S10" s="30"/>
    </row>
    <row r="11" spans="1:19">
      <c r="A11" s="2"/>
      <c r="B11" s="3"/>
      <c r="C11" s="4"/>
      <c r="D11" s="3"/>
      <c r="E11" s="4"/>
      <c r="F11" s="3"/>
      <c r="G11" s="4"/>
      <c r="H11" s="3"/>
      <c r="I11" s="4"/>
      <c r="K11" s="31"/>
      <c r="L11" s="30"/>
      <c r="M11" s="30"/>
      <c r="N11" s="30"/>
      <c r="O11" s="30"/>
      <c r="P11" s="30"/>
      <c r="Q11" s="30"/>
      <c r="R11" s="30"/>
      <c r="S11" s="30"/>
    </row>
    <row r="12" spans="1:19">
      <c r="A12" s="2"/>
      <c r="B12" s="3"/>
      <c r="C12" s="4"/>
      <c r="D12" s="3"/>
      <c r="E12" s="4"/>
      <c r="F12" s="3"/>
      <c r="G12" s="4"/>
      <c r="H12" s="3"/>
      <c r="I12" s="4"/>
      <c r="K12" s="31"/>
      <c r="L12" s="30"/>
      <c r="M12" s="30"/>
      <c r="N12" s="30"/>
      <c r="O12" s="30"/>
      <c r="P12" s="30"/>
      <c r="Q12" s="30"/>
      <c r="R12" s="30"/>
      <c r="S12" s="30"/>
    </row>
    <row r="13" spans="1:19">
      <c r="A13" s="2"/>
      <c r="B13" s="3"/>
      <c r="C13" s="4"/>
      <c r="D13" s="3"/>
      <c r="E13" s="4"/>
      <c r="F13" s="3"/>
      <c r="G13" s="4"/>
      <c r="H13" s="3"/>
      <c r="I13" s="4"/>
      <c r="K13" s="31"/>
      <c r="L13" s="30"/>
      <c r="M13" s="30"/>
      <c r="N13" s="30"/>
      <c r="O13" s="30"/>
      <c r="P13" s="30"/>
      <c r="Q13" s="30"/>
      <c r="R13" s="30"/>
      <c r="S13" s="30"/>
    </row>
    <row r="14" spans="1:19">
      <c r="A14" s="2"/>
      <c r="B14" s="3"/>
      <c r="C14" s="4"/>
      <c r="D14" s="3"/>
      <c r="E14" s="4"/>
      <c r="F14" s="3"/>
      <c r="G14" s="4"/>
      <c r="H14" s="3"/>
      <c r="I14" s="4"/>
      <c r="K14" s="32"/>
      <c r="L14" s="33"/>
      <c r="M14" s="33"/>
      <c r="N14" s="33"/>
      <c r="O14" s="33"/>
      <c r="P14" s="33"/>
      <c r="Q14" s="33"/>
      <c r="R14" s="33"/>
      <c r="S14" s="33"/>
    </row>
    <row r="15" spans="1:19">
      <c r="A15" s="2"/>
      <c r="B15" s="3"/>
      <c r="C15" s="4"/>
      <c r="D15" s="3"/>
      <c r="E15" s="4"/>
      <c r="F15" s="3"/>
      <c r="G15" s="4"/>
      <c r="H15" s="92"/>
      <c r="I15" s="17"/>
      <c r="K15" s="32"/>
      <c r="L15" s="33"/>
      <c r="M15" s="33"/>
      <c r="N15" s="33"/>
      <c r="O15" s="33"/>
      <c r="P15" s="33"/>
      <c r="Q15" s="33"/>
      <c r="R15" s="33"/>
      <c r="S15" s="33"/>
    </row>
    <row r="16" spans="1:19">
      <c r="A16" s="2"/>
      <c r="B16" s="3"/>
      <c r="C16" s="4"/>
      <c r="D16" s="3"/>
      <c r="E16" s="4"/>
      <c r="F16" s="3"/>
      <c r="G16" s="4"/>
      <c r="H16" s="92"/>
      <c r="I16" s="17"/>
    </row>
    <row r="17" spans="1:9">
      <c r="A17" s="86"/>
      <c r="B17" s="87"/>
      <c r="C17" s="87"/>
      <c r="D17" s="87"/>
      <c r="E17" s="87"/>
      <c r="F17" s="87"/>
      <c r="G17" s="87"/>
      <c r="H17" s="87"/>
      <c r="I17" s="87"/>
    </row>
    <row r="18" spans="1:9">
      <c r="A18" s="86"/>
      <c r="B18" s="87"/>
      <c r="C18" s="87"/>
      <c r="D18" s="87"/>
      <c r="E18" s="87"/>
      <c r="F18" s="87"/>
      <c r="G18" s="87"/>
      <c r="H18" s="87"/>
      <c r="I18" s="87"/>
    </row>
  </sheetData>
  <mergeCells count="10">
    <mergeCell ref="A3:A4"/>
    <mergeCell ref="B3:C3"/>
    <mergeCell ref="D3:E3"/>
    <mergeCell ref="F3:G3"/>
    <mergeCell ref="H3:I3"/>
    <mergeCell ref="K3:K4"/>
    <mergeCell ref="L3:M3"/>
    <mergeCell ref="N3:O3"/>
    <mergeCell ref="P3:Q3"/>
    <mergeCell ref="R3:S3"/>
  </mergeCells>
  <conditionalFormatting sqref="A5:I19">
    <cfRule type="expression" dxfId="20" priority="2">
      <formula>$A5=""</formula>
    </cfRule>
    <cfRule type="expression" dxfId="19" priority="4">
      <formula>$A5 ="Italia"</formula>
    </cfRule>
  </conditionalFormatting>
  <conditionalFormatting sqref="A6:I19">
    <cfRule type="expression" dxfId="18" priority="5">
      <formula>$A6=$A$1</formula>
    </cfRule>
  </conditionalFormatting>
  <conditionalFormatting sqref="F5:G19">
    <cfRule type="expression" dxfId="17" priority="1">
      <formula>$A5 ="Italia"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4">
    <tabColor rgb="FF00B0F0"/>
  </sheetPr>
  <dimension ref="A2:I81"/>
  <sheetViews>
    <sheetView showGridLines="0" zoomScaleNormal="100" workbookViewId="0"/>
  </sheetViews>
  <sheetFormatPr defaultColWidth="9.140625" defaultRowHeight="14.45"/>
  <cols>
    <col min="1" max="1" width="11" customWidth="1"/>
    <col min="2" max="3" width="14.28515625" customWidth="1"/>
    <col min="4" max="5" width="16.7109375" customWidth="1"/>
    <col min="6" max="6" width="13.28515625" customWidth="1"/>
  </cols>
  <sheetData>
    <row r="2" spans="1:9" ht="68.25" customHeight="1">
      <c r="A2" s="169" t="s">
        <v>34</v>
      </c>
      <c r="B2" s="169"/>
      <c r="C2" s="169"/>
    </row>
    <row r="3" spans="1:9">
      <c r="A3" s="120" t="s">
        <v>35</v>
      </c>
      <c r="B3" s="121">
        <v>2024</v>
      </c>
      <c r="C3" s="122">
        <v>2023</v>
      </c>
    </row>
    <row r="4" spans="1:9" s="58" customFormat="1" ht="18.75" customHeight="1">
      <c r="A4" s="168" t="s">
        <v>36</v>
      </c>
      <c r="B4" s="168"/>
      <c r="C4" s="168"/>
    </row>
    <row r="5" spans="1:9" ht="15" customHeight="1">
      <c r="A5" s="116" t="s">
        <v>6</v>
      </c>
      <c r="B5" s="123">
        <v>778702</v>
      </c>
      <c r="C5" s="124">
        <v>779767</v>
      </c>
    </row>
    <row r="6" spans="1:9">
      <c r="A6" s="116" t="s">
        <v>5</v>
      </c>
      <c r="B6" s="123">
        <v>731441</v>
      </c>
      <c r="C6" s="124">
        <v>729373</v>
      </c>
    </row>
    <row r="7" spans="1:9">
      <c r="A7" s="125" t="s">
        <v>37</v>
      </c>
      <c r="B7" s="126">
        <v>1510143</v>
      </c>
      <c r="C7" s="126">
        <v>1509140</v>
      </c>
      <c r="E7" s="12"/>
    </row>
    <row r="8" spans="1:9" s="58" customFormat="1" ht="18.75" customHeight="1">
      <c r="A8" s="168" t="s">
        <v>38</v>
      </c>
      <c r="B8" s="168"/>
      <c r="C8" s="168"/>
    </row>
    <row r="9" spans="1:9">
      <c r="A9" s="116" t="s">
        <v>6</v>
      </c>
      <c r="B9" s="127">
        <v>51.564785586530498</v>
      </c>
      <c r="C9" s="128">
        <v>51.669626409743302</v>
      </c>
      <c r="E9" s="15"/>
    </row>
    <row r="10" spans="1:9">
      <c r="A10" s="116" t="s">
        <v>5</v>
      </c>
      <c r="B10" s="127">
        <v>48.435214413469502</v>
      </c>
      <c r="C10" s="129">
        <v>48.330373590256698</v>
      </c>
    </row>
    <row r="11" spans="1:9">
      <c r="A11" s="125" t="s">
        <v>37</v>
      </c>
      <c r="B11" s="130">
        <v>100</v>
      </c>
      <c r="C11" s="130">
        <v>100</v>
      </c>
    </row>
    <row r="15" spans="1:9">
      <c r="A15" s="21"/>
      <c r="B15" s="21"/>
      <c r="C15" s="21"/>
      <c r="D15" s="21"/>
      <c r="E15" s="21"/>
      <c r="F15" s="21"/>
      <c r="G15" s="21"/>
      <c r="H15" s="21"/>
      <c r="I15" s="21"/>
    </row>
    <row r="16" spans="1:9">
      <c r="A16" s="21"/>
      <c r="B16" s="21"/>
      <c r="C16" s="21"/>
      <c r="D16" s="21"/>
      <c r="E16" s="22"/>
      <c r="F16" s="22"/>
      <c r="G16" s="21"/>
      <c r="H16" s="21"/>
      <c r="I16" s="22"/>
    </row>
    <row r="17" spans="1:9">
      <c r="A17" s="21"/>
      <c r="B17" s="21"/>
      <c r="C17" s="21"/>
      <c r="D17" s="21"/>
      <c r="E17" s="22"/>
      <c r="F17" s="22"/>
      <c r="G17" s="21"/>
      <c r="H17" s="21"/>
      <c r="I17" s="22"/>
    </row>
    <row r="18" spans="1:9">
      <c r="A18" s="21"/>
      <c r="B18" s="21"/>
      <c r="C18" s="21"/>
      <c r="D18" s="21"/>
      <c r="E18" s="22"/>
      <c r="F18" s="22"/>
      <c r="G18" s="21"/>
      <c r="H18" s="21"/>
      <c r="I18" s="22"/>
    </row>
    <row r="19" spans="1:9">
      <c r="A19" s="21"/>
      <c r="B19" s="21"/>
      <c r="C19" s="21"/>
      <c r="D19" s="21"/>
      <c r="E19" s="22"/>
      <c r="F19" s="22"/>
      <c r="G19" s="21"/>
      <c r="H19" s="21"/>
      <c r="I19" s="22"/>
    </row>
    <row r="20" spans="1:9">
      <c r="A20" s="21"/>
      <c r="B20" s="21"/>
      <c r="C20" s="21"/>
      <c r="D20" s="21"/>
      <c r="E20" s="22"/>
      <c r="F20" s="22"/>
      <c r="G20" s="21"/>
      <c r="H20" s="21"/>
      <c r="I20" s="22"/>
    </row>
    <row r="21" spans="1:9">
      <c r="A21" s="21"/>
      <c r="B21" s="21"/>
      <c r="C21" s="21"/>
      <c r="D21" s="21"/>
      <c r="E21" s="22"/>
      <c r="F21" s="22"/>
      <c r="G21" s="21"/>
      <c r="H21" s="21"/>
      <c r="I21" s="22"/>
    </row>
    <row r="22" spans="1:9">
      <c r="A22" s="21"/>
      <c r="B22" s="21"/>
      <c r="C22" s="21"/>
      <c r="D22" s="21"/>
      <c r="E22" s="22"/>
      <c r="F22" s="22"/>
      <c r="G22" s="21"/>
      <c r="H22" s="21"/>
      <c r="I22" s="22"/>
    </row>
    <row r="23" spans="1:9">
      <c r="A23" s="21"/>
      <c r="B23" s="21"/>
      <c r="C23" s="21"/>
      <c r="D23" s="21"/>
      <c r="E23" s="22"/>
      <c r="F23" s="22"/>
      <c r="G23" s="21"/>
      <c r="H23" s="21"/>
      <c r="I23" s="22"/>
    </row>
    <row r="24" spans="1:9">
      <c r="A24" s="21"/>
      <c r="B24" s="21"/>
      <c r="C24" s="21"/>
      <c r="D24" s="21"/>
      <c r="E24" s="22"/>
      <c r="F24" s="22"/>
      <c r="G24" s="21"/>
      <c r="H24" s="21"/>
      <c r="I24" s="22"/>
    </row>
    <row r="25" spans="1:9">
      <c r="A25" s="21"/>
      <c r="B25" s="21"/>
      <c r="C25" s="21"/>
      <c r="D25" s="21"/>
      <c r="E25" s="22"/>
      <c r="F25" s="22"/>
      <c r="G25" s="21"/>
      <c r="H25" s="21"/>
      <c r="I25" s="22"/>
    </row>
    <row r="26" spans="1:9">
      <c r="A26" s="21"/>
      <c r="B26" s="21"/>
      <c r="C26" s="21"/>
      <c r="D26" s="21"/>
      <c r="E26" s="22"/>
      <c r="F26" s="22"/>
      <c r="G26" s="21"/>
      <c r="H26" s="21"/>
      <c r="I26" s="22"/>
    </row>
    <row r="27" spans="1:9">
      <c r="A27" s="21"/>
      <c r="B27" s="21"/>
      <c r="C27" s="21"/>
      <c r="D27" s="21"/>
      <c r="E27" s="22"/>
      <c r="F27" s="22"/>
      <c r="G27" s="21"/>
      <c r="H27" s="21"/>
      <c r="I27" s="22"/>
    </row>
    <row r="28" spans="1:9">
      <c r="A28" s="21"/>
      <c r="B28" s="21"/>
      <c r="C28" s="21"/>
      <c r="D28" s="21"/>
      <c r="E28" s="22"/>
      <c r="F28" s="22"/>
      <c r="G28" s="21"/>
      <c r="H28" s="21"/>
      <c r="I28" s="22"/>
    </row>
    <row r="29" spans="1:9">
      <c r="A29" s="21"/>
      <c r="B29" s="21"/>
      <c r="C29" s="21"/>
      <c r="D29" s="21"/>
      <c r="E29" s="22"/>
      <c r="F29" s="22"/>
      <c r="G29" s="21"/>
      <c r="H29" s="21"/>
      <c r="I29" s="22"/>
    </row>
    <row r="30" spans="1:9">
      <c r="A30" s="21"/>
      <c r="B30" s="21"/>
      <c r="C30" s="21"/>
      <c r="D30" s="21"/>
      <c r="E30" s="22"/>
      <c r="F30" s="22"/>
      <c r="G30" s="21"/>
      <c r="H30" s="21"/>
      <c r="I30" s="22"/>
    </row>
    <row r="31" spans="1:9">
      <c r="A31" s="21"/>
      <c r="B31" s="21"/>
      <c r="C31" s="21"/>
      <c r="D31" s="21"/>
      <c r="E31" s="22"/>
      <c r="F31" s="22"/>
      <c r="G31" s="21"/>
      <c r="H31" s="21"/>
      <c r="I31" s="22"/>
    </row>
    <row r="32" spans="1:9">
      <c r="A32" s="21"/>
      <c r="B32" s="21"/>
      <c r="C32" s="21"/>
      <c r="D32" s="21"/>
      <c r="E32" s="22"/>
      <c r="F32" s="22"/>
      <c r="G32" s="21"/>
      <c r="H32" s="21"/>
      <c r="I32" s="22"/>
    </row>
    <row r="33" spans="1:9">
      <c r="A33" s="21"/>
      <c r="B33" s="21"/>
      <c r="C33" s="21"/>
      <c r="D33" s="21"/>
      <c r="E33" s="22"/>
      <c r="F33" s="22"/>
      <c r="G33" s="21"/>
      <c r="H33" s="21"/>
      <c r="I33" s="22"/>
    </row>
    <row r="34" spans="1:9">
      <c r="A34" s="21"/>
      <c r="B34" s="21"/>
      <c r="C34" s="21"/>
      <c r="D34" s="21"/>
      <c r="E34" s="22"/>
      <c r="F34" s="22"/>
      <c r="G34" s="21"/>
      <c r="H34" s="21"/>
      <c r="I34" s="22"/>
    </row>
    <row r="35" spans="1:9">
      <c r="A35" s="21"/>
      <c r="B35" s="21"/>
      <c r="C35" s="21"/>
      <c r="D35" s="21"/>
      <c r="E35" s="22"/>
      <c r="F35" s="22"/>
      <c r="G35" s="21"/>
      <c r="H35" s="21"/>
      <c r="I35" s="22"/>
    </row>
    <row r="36" spans="1:9">
      <c r="A36" s="21"/>
      <c r="B36" s="21"/>
      <c r="C36" s="21"/>
      <c r="D36" s="21"/>
      <c r="E36" s="22"/>
      <c r="F36" s="22"/>
      <c r="G36" s="21"/>
      <c r="H36" s="21"/>
      <c r="I36" s="22"/>
    </row>
    <row r="37" spans="1:9">
      <c r="A37" s="21"/>
      <c r="B37" s="21"/>
      <c r="C37" s="21"/>
      <c r="D37" s="21"/>
      <c r="E37" s="22"/>
      <c r="F37" s="22"/>
      <c r="G37" s="21"/>
      <c r="H37" s="21"/>
      <c r="I37" s="22"/>
    </row>
    <row r="38" spans="1:9">
      <c r="A38" s="21"/>
      <c r="B38" s="21"/>
      <c r="C38" s="21"/>
      <c r="D38" s="21"/>
      <c r="E38" s="22"/>
      <c r="F38" s="22"/>
      <c r="G38" s="21"/>
      <c r="H38" s="21"/>
      <c r="I38" s="22"/>
    </row>
    <row r="39" spans="1:9">
      <c r="A39" s="21"/>
      <c r="B39" s="21"/>
      <c r="C39" s="21"/>
      <c r="D39" s="21"/>
      <c r="E39" s="22"/>
      <c r="F39" s="22"/>
      <c r="G39" s="21"/>
      <c r="H39" s="21"/>
      <c r="I39" s="22"/>
    </row>
    <row r="40" spans="1:9">
      <c r="A40" s="21"/>
      <c r="B40" s="21"/>
      <c r="C40" s="21"/>
      <c r="D40" s="21"/>
      <c r="E40" s="22"/>
      <c r="F40" s="22"/>
      <c r="G40" s="21"/>
      <c r="H40" s="21"/>
      <c r="I40" s="22"/>
    </row>
    <row r="41" spans="1:9">
      <c r="A41" s="21"/>
      <c r="B41" s="21"/>
      <c r="C41" s="21"/>
      <c r="D41" s="21"/>
      <c r="E41" s="22"/>
      <c r="F41" s="22"/>
      <c r="G41" s="21"/>
      <c r="H41" s="21"/>
      <c r="I41" s="22"/>
    </row>
    <row r="42" spans="1:9">
      <c r="A42" s="21"/>
      <c r="B42" s="21"/>
      <c r="C42" s="21"/>
      <c r="D42" s="21"/>
      <c r="E42" s="22"/>
      <c r="F42" s="22"/>
      <c r="G42" s="21"/>
      <c r="H42" s="21"/>
      <c r="I42" s="22"/>
    </row>
    <row r="43" spans="1:9">
      <c r="A43" s="21"/>
      <c r="B43" s="21"/>
      <c r="C43" s="21"/>
      <c r="D43" s="21"/>
      <c r="E43" s="22"/>
      <c r="F43" s="22"/>
      <c r="G43" s="21"/>
      <c r="H43" s="21"/>
      <c r="I43" s="22"/>
    </row>
    <row r="44" spans="1:9">
      <c r="A44" s="21"/>
      <c r="B44" s="21"/>
      <c r="C44" s="21"/>
      <c r="D44" s="21"/>
      <c r="E44" s="22"/>
      <c r="F44" s="22"/>
      <c r="G44" s="21"/>
      <c r="H44" s="21"/>
      <c r="I44" s="22"/>
    </row>
    <row r="45" spans="1:9">
      <c r="A45" s="21"/>
      <c r="B45" s="21"/>
      <c r="C45" s="21"/>
      <c r="D45" s="21"/>
      <c r="E45" s="22"/>
      <c r="F45" s="22"/>
      <c r="G45" s="21"/>
      <c r="H45" s="21"/>
      <c r="I45" s="22"/>
    </row>
    <row r="46" spans="1:9">
      <c r="A46" s="21"/>
      <c r="B46" s="21"/>
      <c r="C46" s="21"/>
      <c r="D46" s="21"/>
      <c r="E46" s="22"/>
      <c r="F46" s="22"/>
      <c r="G46" s="21"/>
      <c r="H46" s="21"/>
      <c r="I46" s="22"/>
    </row>
    <row r="47" spans="1:9">
      <c r="A47" s="21"/>
      <c r="B47" s="21"/>
      <c r="C47" s="21"/>
      <c r="D47" s="21"/>
      <c r="E47" s="22"/>
      <c r="F47" s="22"/>
      <c r="G47" s="21"/>
      <c r="H47" s="21"/>
      <c r="I47" s="22"/>
    </row>
    <row r="48" spans="1:9">
      <c r="A48" s="21"/>
      <c r="B48" s="21"/>
      <c r="C48" s="21"/>
      <c r="D48" s="21"/>
      <c r="E48" s="22"/>
      <c r="F48" s="22"/>
      <c r="G48" s="21"/>
      <c r="H48" s="21"/>
      <c r="I48" s="22"/>
    </row>
    <row r="49" spans="1:9">
      <c r="A49" s="21"/>
      <c r="B49" s="21"/>
      <c r="C49" s="21"/>
      <c r="D49" s="21"/>
      <c r="E49" s="22"/>
      <c r="F49" s="22"/>
      <c r="G49" s="21"/>
      <c r="H49" s="21"/>
      <c r="I49" s="22"/>
    </row>
    <row r="50" spans="1:9">
      <c r="A50" s="21"/>
      <c r="B50" s="21"/>
      <c r="C50" s="21"/>
      <c r="D50" s="21"/>
      <c r="E50" s="22"/>
      <c r="F50" s="22"/>
      <c r="G50" s="21"/>
      <c r="H50" s="21"/>
      <c r="I50" s="22"/>
    </row>
    <row r="51" spans="1:9">
      <c r="A51" s="21"/>
      <c r="B51" s="21"/>
      <c r="C51" s="21"/>
      <c r="D51" s="21"/>
      <c r="E51" s="22"/>
      <c r="F51" s="22"/>
      <c r="G51" s="21"/>
      <c r="H51" s="21"/>
      <c r="I51" s="22"/>
    </row>
    <row r="52" spans="1:9">
      <c r="A52" s="21"/>
      <c r="B52" s="21"/>
      <c r="C52" s="21"/>
      <c r="D52" s="21"/>
      <c r="E52" s="22"/>
      <c r="F52" s="22"/>
      <c r="G52" s="21"/>
      <c r="H52" s="21"/>
      <c r="I52" s="22"/>
    </row>
    <row r="53" spans="1:9">
      <c r="A53" s="21"/>
      <c r="B53" s="21"/>
      <c r="C53" s="21"/>
      <c r="D53" s="21"/>
      <c r="E53" s="22"/>
      <c r="F53" s="22"/>
      <c r="G53" s="21"/>
      <c r="H53" s="21"/>
      <c r="I53" s="22"/>
    </row>
    <row r="54" spans="1:9">
      <c r="A54" s="21"/>
      <c r="B54" s="21"/>
      <c r="C54" s="21"/>
      <c r="D54" s="21"/>
      <c r="E54" s="22"/>
      <c r="F54" s="22"/>
      <c r="G54" s="21"/>
      <c r="H54" s="21"/>
      <c r="I54" s="22"/>
    </row>
    <row r="55" spans="1:9">
      <c r="A55" s="21"/>
      <c r="B55" s="21"/>
      <c r="C55" s="21"/>
      <c r="D55" s="21"/>
      <c r="E55" s="22"/>
      <c r="F55" s="22"/>
      <c r="G55" s="21"/>
      <c r="H55" s="21"/>
      <c r="I55" s="22"/>
    </row>
    <row r="56" spans="1:9">
      <c r="A56" s="21"/>
      <c r="B56" s="21"/>
      <c r="C56" s="21"/>
      <c r="D56" s="21"/>
      <c r="E56" s="22"/>
      <c r="F56" s="22"/>
      <c r="G56" s="21"/>
      <c r="H56" s="21"/>
      <c r="I56" s="22"/>
    </row>
    <row r="57" spans="1:9">
      <c r="A57" s="21"/>
      <c r="B57" s="21"/>
      <c r="C57" s="21"/>
      <c r="D57" s="21"/>
      <c r="E57" s="22"/>
      <c r="F57" s="22"/>
      <c r="G57" s="21"/>
      <c r="H57" s="21"/>
      <c r="I57" s="22"/>
    </row>
    <row r="58" spans="1:9">
      <c r="A58" s="21"/>
      <c r="B58" s="21"/>
      <c r="C58" s="21"/>
      <c r="D58" s="21"/>
      <c r="E58" s="22"/>
      <c r="F58" s="22"/>
      <c r="G58" s="21"/>
      <c r="H58" s="21"/>
      <c r="I58" s="22"/>
    </row>
    <row r="59" spans="1:9">
      <c r="A59" s="21"/>
      <c r="B59" s="21"/>
      <c r="C59" s="21"/>
      <c r="D59" s="21"/>
      <c r="E59" s="22"/>
      <c r="F59" s="22"/>
      <c r="G59" s="21"/>
      <c r="H59" s="21"/>
      <c r="I59" s="22"/>
    </row>
    <row r="60" spans="1:9">
      <c r="A60" s="21"/>
      <c r="B60" s="21"/>
      <c r="C60" s="21"/>
      <c r="D60" s="21"/>
      <c r="E60" s="22"/>
      <c r="F60" s="22"/>
      <c r="G60" s="21"/>
      <c r="H60" s="21"/>
      <c r="I60" s="22"/>
    </row>
    <row r="61" spans="1:9">
      <c r="A61" s="21"/>
      <c r="B61" s="21"/>
      <c r="C61" s="21"/>
      <c r="D61" s="21"/>
      <c r="E61" s="22"/>
      <c r="F61" s="22"/>
      <c r="G61" s="21"/>
      <c r="H61" s="21"/>
      <c r="I61" s="22"/>
    </row>
    <row r="62" spans="1:9">
      <c r="A62" s="21"/>
      <c r="B62" s="21"/>
      <c r="C62" s="21"/>
      <c r="D62" s="21"/>
      <c r="E62" s="22"/>
      <c r="F62" s="22"/>
      <c r="G62" s="21"/>
      <c r="H62" s="21"/>
      <c r="I62" s="22"/>
    </row>
    <row r="63" spans="1:9">
      <c r="A63" s="21"/>
      <c r="B63" s="21"/>
      <c r="C63" s="21"/>
      <c r="D63" s="21"/>
      <c r="E63" s="22"/>
      <c r="F63" s="22"/>
      <c r="G63" s="21"/>
      <c r="H63" s="21"/>
      <c r="I63" s="22"/>
    </row>
    <row r="64" spans="1:9">
      <c r="A64" s="21"/>
      <c r="B64" s="21"/>
      <c r="C64" s="21"/>
      <c r="D64" s="21"/>
      <c r="E64" s="22"/>
      <c r="F64" s="22"/>
      <c r="G64" s="21"/>
      <c r="H64" s="21"/>
      <c r="I64" s="22"/>
    </row>
    <row r="65" spans="1:9">
      <c r="A65" s="21"/>
      <c r="B65" s="21"/>
      <c r="C65" s="21"/>
      <c r="D65" s="21"/>
      <c r="E65" s="22"/>
      <c r="F65" s="22"/>
      <c r="G65" s="21"/>
      <c r="H65" s="21"/>
      <c r="I65" s="22"/>
    </row>
    <row r="66" spans="1:9">
      <c r="A66" s="21"/>
      <c r="B66" s="21"/>
      <c r="C66" s="21"/>
      <c r="D66" s="21"/>
      <c r="E66" s="22"/>
      <c r="F66" s="22"/>
      <c r="G66" s="21"/>
      <c r="H66" s="21"/>
      <c r="I66" s="22"/>
    </row>
    <row r="67" spans="1:9">
      <c r="A67" s="21"/>
      <c r="B67" s="21"/>
      <c r="C67" s="21"/>
      <c r="D67" s="21"/>
      <c r="E67" s="22"/>
      <c r="F67" s="22"/>
      <c r="G67" s="21"/>
      <c r="H67" s="21"/>
      <c r="I67" s="22"/>
    </row>
    <row r="68" spans="1:9">
      <c r="A68" s="21"/>
      <c r="B68" s="21"/>
      <c r="C68" s="21"/>
      <c r="D68" s="21"/>
      <c r="E68" s="22"/>
      <c r="F68" s="22"/>
      <c r="G68" s="21"/>
      <c r="H68" s="21"/>
      <c r="I68" s="22"/>
    </row>
    <row r="69" spans="1:9">
      <c r="A69" s="21"/>
      <c r="B69" s="21"/>
      <c r="C69" s="21"/>
      <c r="D69" s="21"/>
      <c r="E69" s="22"/>
      <c r="F69" s="22"/>
      <c r="G69" s="21"/>
      <c r="H69" s="21"/>
      <c r="I69" s="22"/>
    </row>
    <row r="70" spans="1:9">
      <c r="A70" s="21"/>
      <c r="B70" s="21"/>
      <c r="C70" s="21"/>
      <c r="D70" s="21"/>
      <c r="E70" s="22"/>
      <c r="F70" s="22"/>
      <c r="G70" s="21"/>
      <c r="H70" s="21"/>
      <c r="I70" s="22"/>
    </row>
    <row r="71" spans="1:9">
      <c r="A71" s="21"/>
      <c r="B71" s="21"/>
      <c r="C71" s="21"/>
      <c r="D71" s="21"/>
      <c r="E71" s="22"/>
      <c r="F71" s="22"/>
      <c r="G71" s="21"/>
      <c r="H71" s="21"/>
      <c r="I71" s="22"/>
    </row>
    <row r="72" spans="1:9">
      <c r="A72" s="21"/>
      <c r="B72" s="21"/>
      <c r="C72" s="21"/>
      <c r="D72" s="21"/>
      <c r="E72" s="22"/>
      <c r="F72" s="22"/>
      <c r="G72" s="21"/>
      <c r="H72" s="21"/>
      <c r="I72" s="22"/>
    </row>
    <row r="73" spans="1:9">
      <c r="A73" s="21"/>
      <c r="B73" s="21"/>
      <c r="C73" s="21"/>
      <c r="D73" s="21"/>
      <c r="E73" s="22"/>
      <c r="F73" s="22"/>
      <c r="G73" s="21"/>
      <c r="H73" s="21"/>
      <c r="I73" s="22"/>
    </row>
    <row r="74" spans="1:9">
      <c r="A74" s="21"/>
      <c r="B74" s="21"/>
      <c r="C74" s="21"/>
      <c r="D74" s="21"/>
      <c r="E74" s="22"/>
      <c r="F74" s="22"/>
      <c r="G74" s="21"/>
      <c r="H74" s="21"/>
      <c r="I74" s="22"/>
    </row>
    <row r="75" spans="1:9">
      <c r="A75" s="21"/>
      <c r="B75" s="21"/>
      <c r="C75" s="21"/>
      <c r="D75" s="21"/>
      <c r="E75" s="22"/>
      <c r="F75" s="22"/>
      <c r="G75" s="21"/>
      <c r="H75" s="21"/>
      <c r="I75" s="22"/>
    </row>
    <row r="76" spans="1:9">
      <c r="A76" s="21"/>
      <c r="B76" s="21"/>
      <c r="C76" s="21"/>
      <c r="D76" s="21"/>
      <c r="E76" s="22"/>
      <c r="F76" s="22"/>
      <c r="G76" s="21"/>
      <c r="H76" s="21"/>
      <c r="I76" s="22"/>
    </row>
    <row r="77" spans="1:9">
      <c r="A77" s="21"/>
      <c r="B77" s="21"/>
      <c r="C77" s="21"/>
      <c r="D77" s="21"/>
      <c r="E77" s="22"/>
      <c r="F77" s="22"/>
      <c r="G77" s="21"/>
      <c r="H77" s="21"/>
      <c r="I77" s="22"/>
    </row>
    <row r="78" spans="1:9">
      <c r="A78" s="21"/>
      <c r="B78" s="21"/>
      <c r="C78" s="21"/>
      <c r="D78" s="21"/>
      <c r="E78" s="22"/>
      <c r="F78" s="22"/>
      <c r="G78" s="21"/>
      <c r="H78" s="21"/>
      <c r="I78" s="22"/>
    </row>
    <row r="79" spans="1:9">
      <c r="A79" s="21"/>
      <c r="B79" s="21"/>
      <c r="C79" s="21"/>
      <c r="D79" s="21"/>
      <c r="E79" s="22"/>
      <c r="F79" s="22"/>
      <c r="G79" s="21"/>
      <c r="H79" s="21"/>
      <c r="I79" s="22"/>
    </row>
    <row r="80" spans="1:9">
      <c r="A80" s="21"/>
      <c r="B80" s="21"/>
      <c r="C80" s="21"/>
      <c r="D80" s="21"/>
      <c r="E80" s="22"/>
      <c r="F80" s="22"/>
      <c r="G80" s="21"/>
      <c r="H80" s="21"/>
      <c r="I80" s="22"/>
    </row>
    <row r="81" spans="1:9">
      <c r="A81" s="21"/>
      <c r="B81" s="21"/>
      <c r="C81" s="21"/>
      <c r="D81" s="21"/>
      <c r="E81" s="22"/>
      <c r="F81" s="22"/>
      <c r="G81" s="21"/>
      <c r="H81" s="21"/>
      <c r="I81" s="22"/>
    </row>
  </sheetData>
  <mergeCells count="3">
    <mergeCell ref="A8:C8"/>
    <mergeCell ref="A4:C4"/>
    <mergeCell ref="A2:C2"/>
  </mergeCells>
  <phoneticPr fontId="1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X35"/>
  <sheetViews>
    <sheetView showGridLines="0" zoomScaleNormal="100" workbookViewId="0"/>
  </sheetViews>
  <sheetFormatPr defaultColWidth="9.140625" defaultRowHeight="14.45"/>
  <cols>
    <col min="1" max="1" width="9.7109375" bestFit="1" customWidth="1"/>
    <col min="2" max="2" width="9.28515625" bestFit="1" customWidth="1"/>
    <col min="4" max="24" width="12" bestFit="1" customWidth="1"/>
  </cols>
  <sheetData>
    <row r="1" spans="2:2" ht="17.25" customHeight="1">
      <c r="B1" s="5" t="s">
        <v>39</v>
      </c>
    </row>
    <row r="21" spans="1:24">
      <c r="A21" t="s">
        <v>40</v>
      </c>
      <c r="B21" t="s">
        <v>41</v>
      </c>
      <c r="C21" t="s">
        <v>42</v>
      </c>
      <c r="D21" t="s">
        <v>43</v>
      </c>
      <c r="E21" t="s">
        <v>44</v>
      </c>
      <c r="F21" t="s">
        <v>45</v>
      </c>
      <c r="G21" t="s">
        <v>46</v>
      </c>
      <c r="H21" t="s">
        <v>47</v>
      </c>
      <c r="I21" t="s">
        <v>48</v>
      </c>
      <c r="J21" t="s">
        <v>49</v>
      </c>
      <c r="K21" t="s">
        <v>50</v>
      </c>
      <c r="L21" t="s">
        <v>51</v>
      </c>
      <c r="M21" t="s">
        <v>52</v>
      </c>
      <c r="N21" t="s">
        <v>53</v>
      </c>
      <c r="O21" t="s">
        <v>54</v>
      </c>
      <c r="P21" t="s">
        <v>55</v>
      </c>
      <c r="Q21" t="s">
        <v>56</v>
      </c>
      <c r="R21" t="s">
        <v>57</v>
      </c>
      <c r="S21" t="s">
        <v>58</v>
      </c>
      <c r="T21" t="s">
        <v>59</v>
      </c>
      <c r="U21" t="s">
        <v>60</v>
      </c>
      <c r="V21" t="s">
        <v>61</v>
      </c>
      <c r="W21" t="s">
        <v>62</v>
      </c>
      <c r="X21" t="s">
        <v>63</v>
      </c>
    </row>
    <row r="22" spans="1:24">
      <c r="A22" t="s">
        <v>15</v>
      </c>
      <c r="B22" t="s">
        <v>64</v>
      </c>
      <c r="C22" t="s">
        <v>65</v>
      </c>
      <c r="D22">
        <v>-1.7298253797910501</v>
      </c>
      <c r="E22">
        <v>-2.04376179859399</v>
      </c>
      <c r="F22">
        <v>-2.3533126590592</v>
      </c>
      <c r="G22">
        <v>-2.5809426470083299</v>
      </c>
      <c r="H22">
        <v>-2.6592312253653798</v>
      </c>
      <c r="I22">
        <v>-2.7120784757407499</v>
      </c>
      <c r="J22">
        <v>-2.7883345980480501</v>
      </c>
      <c r="K22">
        <v>-2.8706846954227201</v>
      </c>
      <c r="L22">
        <v>-3.0783955961597398</v>
      </c>
      <c r="M22">
        <v>-3.5535678731063398</v>
      </c>
      <c r="N22">
        <v>-3.9808009926257499</v>
      </c>
      <c r="O22">
        <v>-4.0256711074869997</v>
      </c>
      <c r="P22">
        <v>-3.6607146129043202</v>
      </c>
      <c r="Q22">
        <v>-3.03770745472305</v>
      </c>
      <c r="R22">
        <v>-2.5908674115250498</v>
      </c>
      <c r="S22">
        <v>-2.3043148600835499</v>
      </c>
      <c r="T22">
        <v>-1.5649877652253401</v>
      </c>
      <c r="U22">
        <v>-1.00866484535079</v>
      </c>
      <c r="V22">
        <v>-0.36399455586797502</v>
      </c>
      <c r="W22">
        <v>-6.7445985190147606E-2</v>
      </c>
      <c r="X22">
        <v>-6.7454467894862797E-3</v>
      </c>
    </row>
    <row r="23" spans="1:24">
      <c r="A23" t="s">
        <v>15</v>
      </c>
      <c r="B23" t="s">
        <v>64</v>
      </c>
      <c r="C23" t="s">
        <v>66</v>
      </c>
      <c r="D23">
        <v>1.6342473526835799</v>
      </c>
      <c r="E23">
        <v>1.9317714344036501</v>
      </c>
      <c r="F23">
        <v>2.2168819260435702</v>
      </c>
      <c r="G23">
        <v>2.3859829479991199</v>
      </c>
      <c r="H23">
        <v>2.4032978448636801</v>
      </c>
      <c r="I23">
        <v>2.4390711071884099</v>
      </c>
      <c r="J23">
        <v>2.6351148958602102</v>
      </c>
      <c r="K23">
        <v>2.8006888091951998</v>
      </c>
      <c r="L23">
        <v>3.0571650827986598</v>
      </c>
      <c r="M23">
        <v>3.5903285222599099</v>
      </c>
      <c r="N23">
        <v>4.0712130525616903</v>
      </c>
      <c r="O23">
        <v>4.1744017623395901</v>
      </c>
      <c r="P23">
        <v>3.8871722910618201</v>
      </c>
      <c r="Q23">
        <v>3.3215082167549599</v>
      </c>
      <c r="R23">
        <v>2.9386141947816302</v>
      </c>
      <c r="S23">
        <v>2.7678488661609699</v>
      </c>
      <c r="T23">
        <v>2.1204810765787401</v>
      </c>
      <c r="U23">
        <v>1.60898246495998</v>
      </c>
      <c r="V23">
        <v>0.78154042660268497</v>
      </c>
      <c r="W23">
        <v>0.219953140181921</v>
      </c>
      <c r="X23">
        <v>3.1684598652023603E-2</v>
      </c>
    </row>
    <row r="24" spans="1:24">
      <c r="A24" t="s">
        <v>0</v>
      </c>
      <c r="B24" t="s">
        <v>64</v>
      </c>
      <c r="C24" t="s">
        <v>65</v>
      </c>
      <c r="D24">
        <v>-1.4995268659987799</v>
      </c>
      <c r="E24">
        <v>-1.75758189787325</v>
      </c>
      <c r="F24">
        <v>-2.0621225936881502</v>
      </c>
      <c r="G24">
        <v>-2.3159396163144801</v>
      </c>
      <c r="H24">
        <v>-2.4318889005875599</v>
      </c>
      <c r="I24">
        <v>-2.5881654916123802</v>
      </c>
      <c r="J24">
        <v>-2.58392748236425</v>
      </c>
      <c r="K24">
        <v>-2.5990253903107199</v>
      </c>
      <c r="L24">
        <v>-2.6973604486462501</v>
      </c>
      <c r="M24">
        <v>-3.1656604705647098</v>
      </c>
      <c r="N24">
        <v>-3.9646576516263701</v>
      </c>
      <c r="O24">
        <v>-4.2133758193760498</v>
      </c>
      <c r="P24">
        <v>-3.9388322827705702</v>
      </c>
      <c r="Q24">
        <v>-3.2914101512240901</v>
      </c>
      <c r="R24">
        <v>-2.81450167302037</v>
      </c>
      <c r="S24">
        <v>-2.6408757316360099</v>
      </c>
      <c r="T24">
        <v>-1.95954952610448</v>
      </c>
      <c r="U24">
        <v>-1.31100167335146</v>
      </c>
      <c r="V24">
        <v>-0.49405917187974902</v>
      </c>
      <c r="W24">
        <v>-9.7739088285016706E-2</v>
      </c>
      <c r="X24">
        <v>-8.0124862347473094E-3</v>
      </c>
    </row>
    <row r="25" spans="1:24">
      <c r="A25" t="s">
        <v>0</v>
      </c>
      <c r="B25" t="s">
        <v>64</v>
      </c>
      <c r="C25" t="s">
        <v>66</v>
      </c>
      <c r="D25">
        <v>1.4098664828430201</v>
      </c>
      <c r="E25">
        <v>1.64315564817372</v>
      </c>
      <c r="F25">
        <v>1.9363729130287699</v>
      </c>
      <c r="G25">
        <v>2.13648641221394</v>
      </c>
      <c r="H25">
        <v>2.1770785945436999</v>
      </c>
      <c r="I25">
        <v>2.22482241747967</v>
      </c>
      <c r="J25">
        <v>2.3929521906203601</v>
      </c>
      <c r="K25">
        <v>2.4849302350836999</v>
      </c>
      <c r="L25">
        <v>2.6185599641888202</v>
      </c>
      <c r="M25">
        <v>3.2655847823682902</v>
      </c>
      <c r="N25">
        <v>4.07193226071968</v>
      </c>
      <c r="O25">
        <v>4.4146150397677602</v>
      </c>
      <c r="P25">
        <v>4.2006617916316502</v>
      </c>
      <c r="Q25">
        <v>3.5938980613094298</v>
      </c>
      <c r="R25">
        <v>3.2312171761217301</v>
      </c>
      <c r="S25">
        <v>3.3022038310279198</v>
      </c>
      <c r="T25">
        <v>2.7569574536980901</v>
      </c>
      <c r="U25">
        <v>2.19177918912315</v>
      </c>
      <c r="V25">
        <v>1.12982677799387</v>
      </c>
      <c r="W25">
        <v>0.335729795125362</v>
      </c>
      <c r="X25">
        <v>4.6154569467924601E-2</v>
      </c>
    </row>
    <row r="34" ht="18" customHeight="1"/>
    <row r="35" ht="15" customHeight="1"/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7">
    <tabColor rgb="FF00B0F0"/>
  </sheetPr>
  <dimension ref="A1:K18"/>
  <sheetViews>
    <sheetView showGridLines="0" topLeftCell="A2" zoomScaleNormal="100" workbookViewId="0">
      <selection activeCell="A3" sqref="A3:A4"/>
    </sheetView>
  </sheetViews>
  <sheetFormatPr defaultColWidth="9.140625" defaultRowHeight="14.45"/>
  <cols>
    <col min="1" max="1" width="17.7109375" customWidth="1"/>
    <col min="2" max="11" width="11.7109375" customWidth="1"/>
    <col min="24" max="25" width="14.28515625" bestFit="1" customWidth="1"/>
  </cols>
  <sheetData>
    <row r="1" spans="1:11" hidden="1">
      <c r="A1" t="s">
        <v>0</v>
      </c>
    </row>
    <row r="2" spans="1:11" ht="24.75" customHeight="1">
      <c r="A2" s="34" t="s">
        <v>67</v>
      </c>
      <c r="B2" s="62"/>
      <c r="C2" s="62"/>
      <c r="D2" s="62"/>
      <c r="E2" s="62"/>
      <c r="F2" s="62"/>
      <c r="G2" s="29"/>
    </row>
    <row r="3" spans="1:11" ht="27" customHeight="1">
      <c r="A3" s="161" t="s">
        <v>2</v>
      </c>
      <c r="B3" s="170" t="s">
        <v>68</v>
      </c>
      <c r="C3" s="170"/>
      <c r="D3" s="171" t="s">
        <v>69</v>
      </c>
      <c r="E3" s="171"/>
      <c r="F3" s="170" t="s">
        <v>70</v>
      </c>
      <c r="G3" s="170"/>
      <c r="H3" s="171" t="s">
        <v>71</v>
      </c>
      <c r="I3" s="171"/>
      <c r="J3" s="170" t="s">
        <v>72</v>
      </c>
      <c r="K3" s="170"/>
    </row>
    <row r="4" spans="1:11">
      <c r="A4" s="162"/>
      <c r="B4" s="99">
        <v>2024</v>
      </c>
      <c r="C4" s="99">
        <v>2023</v>
      </c>
      <c r="D4" s="99">
        <v>2024</v>
      </c>
      <c r="E4" s="99">
        <v>2023</v>
      </c>
      <c r="F4" s="99">
        <v>2024</v>
      </c>
      <c r="G4" s="99">
        <v>2023</v>
      </c>
      <c r="H4" s="99">
        <v>2024</v>
      </c>
      <c r="I4" s="99">
        <v>2023</v>
      </c>
      <c r="J4" s="99">
        <v>2024</v>
      </c>
      <c r="K4" s="99">
        <v>2023</v>
      </c>
    </row>
    <row r="5" spans="1:11">
      <c r="A5" s="96" t="s">
        <v>10</v>
      </c>
      <c r="B5" s="97">
        <v>49.591356746115103</v>
      </c>
      <c r="C5" s="98">
        <v>49.536656034284498</v>
      </c>
      <c r="D5" s="97">
        <v>283.80037615775001</v>
      </c>
      <c r="E5" s="98">
        <v>277.42998544395903</v>
      </c>
      <c r="F5" s="97">
        <v>65.633729880186294</v>
      </c>
      <c r="G5" s="98">
        <v>65.676075459463803</v>
      </c>
      <c r="H5" s="97">
        <v>48.5327227010768</v>
      </c>
      <c r="I5" s="98">
        <v>48.275212255070798</v>
      </c>
      <c r="J5" s="97">
        <v>149.739071569663</v>
      </c>
      <c r="K5" s="98">
        <v>153.987288026556</v>
      </c>
    </row>
    <row r="6" spans="1:11">
      <c r="A6" s="2" t="s">
        <v>11</v>
      </c>
      <c r="B6" s="3">
        <v>49.2697231404169</v>
      </c>
      <c r="C6" s="4">
        <v>49.1729597701149</v>
      </c>
      <c r="D6" s="3">
        <v>270.97224725175698</v>
      </c>
      <c r="E6" s="4">
        <v>265.95935177724101</v>
      </c>
      <c r="F6" s="3">
        <v>64.8318596612785</v>
      </c>
      <c r="G6" s="4">
        <v>64.342159115952498</v>
      </c>
      <c r="H6" s="3">
        <v>47.355657562181598</v>
      </c>
      <c r="I6" s="4">
        <v>46.7603815760476</v>
      </c>
      <c r="J6" s="3">
        <v>151.165780054186</v>
      </c>
      <c r="K6" s="4">
        <v>153.64237088498899</v>
      </c>
    </row>
    <row r="7" spans="1:11">
      <c r="A7" s="2" t="s">
        <v>12</v>
      </c>
      <c r="B7" s="3">
        <v>49.159606642502503</v>
      </c>
      <c r="C7" s="4">
        <v>49.028153200273401</v>
      </c>
      <c r="D7" s="3">
        <v>264.87414187642997</v>
      </c>
      <c r="E7" s="4">
        <v>258.47523554326199</v>
      </c>
      <c r="F7" s="3">
        <v>62.811257149350403</v>
      </c>
      <c r="G7" s="4">
        <v>62.766464618947097</v>
      </c>
      <c r="H7" s="3">
        <v>45.596757698571999</v>
      </c>
      <c r="I7" s="4">
        <v>45.257175720977401</v>
      </c>
      <c r="J7" s="3">
        <v>155.17088069280101</v>
      </c>
      <c r="K7" s="4">
        <v>157.390779299196</v>
      </c>
    </row>
    <row r="8" spans="1:11">
      <c r="A8" s="2" t="s">
        <v>13</v>
      </c>
      <c r="B8" s="3">
        <v>50.408010813887302</v>
      </c>
      <c r="C8" s="4">
        <v>50.254189693633897</v>
      </c>
      <c r="D8" s="3">
        <v>308.12862374122699</v>
      </c>
      <c r="E8" s="4">
        <v>298.60723196663298</v>
      </c>
      <c r="F8" s="3">
        <v>66.843048935146697</v>
      </c>
      <c r="G8" s="4">
        <v>66.655872663980603</v>
      </c>
      <c r="H8" s="3">
        <v>50.465111920484297</v>
      </c>
      <c r="I8" s="4">
        <v>49.933679156573199</v>
      </c>
      <c r="J8" s="3">
        <v>161.507923541905</v>
      </c>
      <c r="K8" s="4">
        <v>164.77435736780501</v>
      </c>
    </row>
    <row r="9" spans="1:11">
      <c r="A9" s="2" t="s">
        <v>14</v>
      </c>
      <c r="B9" s="3">
        <v>49.629746653131498</v>
      </c>
      <c r="C9" s="4">
        <v>49.541104205043901</v>
      </c>
      <c r="D9" s="3">
        <v>283.30560462502001</v>
      </c>
      <c r="E9" s="4">
        <v>276.632702080858</v>
      </c>
      <c r="F9" s="3">
        <v>65.326264024032398</v>
      </c>
      <c r="G9" s="4">
        <v>65.241784664707495</v>
      </c>
      <c r="H9" s="3">
        <v>48.283397122062702</v>
      </c>
      <c r="I9" s="4">
        <v>47.919394892323602</v>
      </c>
      <c r="J9" s="3">
        <v>152.70904342437299</v>
      </c>
      <c r="K9" s="4">
        <v>156.26483644138699</v>
      </c>
    </row>
    <row r="10" spans="1:11">
      <c r="A10" s="2" t="s">
        <v>15</v>
      </c>
      <c r="B10" s="3">
        <v>46.855137848701901</v>
      </c>
      <c r="C10" s="4">
        <v>46.611678253955397</v>
      </c>
      <c r="D10" s="3">
        <v>207.688963424614</v>
      </c>
      <c r="E10" s="4">
        <v>199.780164026747</v>
      </c>
      <c r="F10" s="3">
        <v>57.841092121187799</v>
      </c>
      <c r="G10" s="4">
        <v>57.558171270041697</v>
      </c>
      <c r="H10" s="3">
        <v>39.042532862705002</v>
      </c>
      <c r="I10" s="4">
        <v>38.358044584906501</v>
      </c>
      <c r="J10" s="3">
        <v>141.11827961988001</v>
      </c>
      <c r="K10" s="4">
        <v>142.18697759175799</v>
      </c>
    </row>
    <row r="11" spans="1:11">
      <c r="A11" s="2"/>
      <c r="B11" s="3"/>
      <c r="C11" s="4"/>
      <c r="D11" s="3"/>
      <c r="E11" s="4"/>
      <c r="F11" s="3"/>
      <c r="G11" s="4"/>
      <c r="H11" s="3"/>
      <c r="I11" s="4"/>
      <c r="J11" s="3"/>
      <c r="K11" s="4"/>
    </row>
    <row r="12" spans="1:11">
      <c r="A12" s="2"/>
      <c r="B12" s="3"/>
      <c r="C12" s="4"/>
      <c r="D12" s="3"/>
      <c r="E12" s="4"/>
      <c r="F12" s="3"/>
      <c r="G12" s="4"/>
      <c r="H12" s="3"/>
      <c r="I12" s="4"/>
      <c r="J12" s="3"/>
      <c r="K12" s="4"/>
    </row>
    <row r="13" spans="1:11">
      <c r="A13" s="2"/>
      <c r="B13" s="3"/>
      <c r="C13" s="4"/>
      <c r="D13" s="3"/>
      <c r="E13" s="4"/>
      <c r="F13" s="3"/>
      <c r="G13" s="4"/>
      <c r="H13" s="3"/>
      <c r="I13" s="4"/>
      <c r="J13" s="3"/>
      <c r="K13" s="4"/>
    </row>
    <row r="14" spans="1:11">
      <c r="A14" s="2"/>
      <c r="B14" s="3"/>
      <c r="C14" s="4"/>
      <c r="D14" s="3"/>
      <c r="E14" s="4"/>
      <c r="F14" s="3"/>
      <c r="G14" s="4"/>
      <c r="H14" s="3"/>
      <c r="I14" s="4"/>
      <c r="J14" s="3"/>
      <c r="K14" s="4"/>
    </row>
    <row r="15" spans="1:11">
      <c r="A15" s="2"/>
      <c r="B15" s="3"/>
      <c r="C15" s="4"/>
      <c r="D15" s="3"/>
      <c r="E15" s="4"/>
      <c r="F15" s="3"/>
      <c r="G15" s="4"/>
      <c r="H15" s="3"/>
      <c r="I15" s="4"/>
      <c r="J15" s="3"/>
      <c r="K15" s="4"/>
    </row>
    <row r="16" spans="1:11">
      <c r="A16" s="79"/>
      <c r="B16" s="3"/>
      <c r="C16" s="80"/>
      <c r="D16" s="3"/>
      <c r="E16" s="80"/>
      <c r="F16" s="3"/>
      <c r="G16" s="80"/>
      <c r="H16" s="3"/>
      <c r="I16" s="80"/>
      <c r="J16" s="3"/>
      <c r="K16" s="80"/>
    </row>
    <row r="17" spans="1:11">
      <c r="A17" s="88"/>
      <c r="B17" s="90"/>
      <c r="C17" s="90"/>
      <c r="D17" s="90"/>
      <c r="E17" s="90"/>
      <c r="F17" s="90"/>
      <c r="G17" s="90"/>
      <c r="H17" s="90"/>
      <c r="I17" s="90"/>
      <c r="J17" s="90"/>
      <c r="K17" s="90"/>
    </row>
    <row r="18" spans="1:11">
      <c r="A18" s="89"/>
      <c r="B18" s="91"/>
      <c r="C18" s="91"/>
      <c r="D18" s="91"/>
      <c r="E18" s="91"/>
      <c r="F18" s="91"/>
      <c r="G18" s="91"/>
      <c r="H18" s="91"/>
      <c r="I18" s="91"/>
      <c r="J18" s="91"/>
      <c r="K18" s="91"/>
    </row>
  </sheetData>
  <mergeCells count="6">
    <mergeCell ref="J3:K3"/>
    <mergeCell ref="A3:A4"/>
    <mergeCell ref="B3:C3"/>
    <mergeCell ref="D3:E3"/>
    <mergeCell ref="F3:G3"/>
    <mergeCell ref="H3:I3"/>
  </mergeCells>
  <conditionalFormatting sqref="A5:K18">
    <cfRule type="expression" dxfId="16" priority="21">
      <formula>$A5=""</formula>
    </cfRule>
    <cfRule type="expression" dxfId="15" priority="43">
      <formula>$A5 ="Italia"</formula>
    </cfRule>
  </conditionalFormatting>
  <conditionalFormatting sqref="A6:K18">
    <cfRule type="expression" dxfId="14" priority="22">
      <formula>$A$5=""</formula>
    </cfRule>
    <cfRule type="expression" dxfId="13" priority="44">
      <formula>$A6=$A$1</formula>
    </cfRule>
  </conditionalFormatting>
  <conditionalFormatting sqref="G5:K16">
    <cfRule type="expression" dxfId="12" priority="1">
      <formula>$A5=""</formula>
    </cfRule>
    <cfRule type="expression" dxfId="11" priority="3">
      <formula>$A5 ="Italia"</formula>
    </cfRule>
  </conditionalFormatting>
  <conditionalFormatting sqref="G6:K16">
    <cfRule type="expression" dxfId="10" priority="2">
      <formula>$A$5=""</formula>
    </cfRule>
    <cfRule type="expression" dxfId="9" priority="4">
      <formula>$A6=$A$1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BE154"/>
  <sheetViews>
    <sheetView showGridLines="0" topLeftCell="A2" zoomScaleNormal="100" workbookViewId="0">
      <selection activeCell="A3" sqref="A3:A4"/>
    </sheetView>
  </sheetViews>
  <sheetFormatPr defaultRowHeight="14.45"/>
  <cols>
    <col min="1" max="1" width="13.85546875" customWidth="1"/>
    <col min="2" max="10" width="11.7109375" customWidth="1"/>
  </cols>
  <sheetData>
    <row r="1" spans="1:10" hidden="1">
      <c r="A1" t="s">
        <v>0</v>
      </c>
      <c r="B1" s="15" t="s">
        <v>0</v>
      </c>
    </row>
    <row r="2" spans="1:10" ht="36" customHeight="1">
      <c r="A2" s="103" t="s">
        <v>73</v>
      </c>
      <c r="B2" s="103"/>
      <c r="C2" s="103"/>
      <c r="D2" s="103"/>
      <c r="E2" s="103"/>
      <c r="F2" s="103"/>
      <c r="G2" s="103"/>
      <c r="H2" s="94"/>
      <c r="I2" s="94"/>
      <c r="J2" s="94"/>
    </row>
    <row r="3" spans="1:10" s="10" customFormat="1" ht="15" customHeight="1">
      <c r="A3" s="161" t="s">
        <v>2</v>
      </c>
      <c r="B3" s="166" t="s">
        <v>70</v>
      </c>
      <c r="C3" s="166"/>
      <c r="D3" s="172" t="s">
        <v>69</v>
      </c>
      <c r="E3" s="172"/>
      <c r="F3" s="166" t="s">
        <v>74</v>
      </c>
      <c r="G3" s="166"/>
    </row>
    <row r="4" spans="1:10" s="59" customFormat="1" ht="15" customHeight="1">
      <c r="A4" s="162"/>
      <c r="B4" s="52" t="s">
        <v>75</v>
      </c>
      <c r="C4" s="52" t="s">
        <v>76</v>
      </c>
      <c r="D4" s="52" t="s">
        <v>75</v>
      </c>
      <c r="E4" s="52" t="s">
        <v>76</v>
      </c>
      <c r="F4" s="52" t="s">
        <v>75</v>
      </c>
      <c r="G4" s="52" t="s">
        <v>76</v>
      </c>
    </row>
    <row r="5" spans="1:10">
      <c r="A5" s="18" t="s">
        <v>10</v>
      </c>
      <c r="B5" s="19">
        <v>30.073867764591899</v>
      </c>
      <c r="C5" s="20">
        <v>71.118899242797497</v>
      </c>
      <c r="D5" s="19">
        <v>43.254740788809599</v>
      </c>
      <c r="E5" s="20">
        <v>331.00749964624299</v>
      </c>
      <c r="F5" s="19">
        <v>93.837408643868997</v>
      </c>
      <c r="G5" s="20">
        <v>109.080068240302</v>
      </c>
    </row>
    <row r="6" spans="1:10">
      <c r="A6" s="116" t="s">
        <v>11</v>
      </c>
      <c r="B6" s="131">
        <v>35.442700226797697</v>
      </c>
      <c r="C6" s="132">
        <v>71.154802908534293</v>
      </c>
      <c r="D6" s="131">
        <v>55.390914408266703</v>
      </c>
      <c r="E6" s="132">
        <v>335.75906720571902</v>
      </c>
      <c r="F6" s="131">
        <v>98.120080660899006</v>
      </c>
      <c r="G6" s="132">
        <v>106.388084497618</v>
      </c>
    </row>
    <row r="7" spans="1:10">
      <c r="A7" s="116" t="s">
        <v>12</v>
      </c>
      <c r="B7" s="131">
        <v>29.170336445305601</v>
      </c>
      <c r="C7" s="132">
        <v>67.794457877433203</v>
      </c>
      <c r="D7" s="131">
        <v>41.821296031972601</v>
      </c>
      <c r="E7" s="132">
        <v>305.525206805057</v>
      </c>
      <c r="F7" s="131">
        <v>93.499868062274601</v>
      </c>
      <c r="G7" s="132">
        <v>105.665064017142</v>
      </c>
    </row>
    <row r="8" spans="1:10">
      <c r="A8" s="116" t="s">
        <v>13</v>
      </c>
      <c r="B8" s="131">
        <v>31.640127388534999</v>
      </c>
      <c r="C8" s="132">
        <v>71.539131481494607</v>
      </c>
      <c r="D8" s="131">
        <v>51.950038236043902</v>
      </c>
      <c r="E8" s="132">
        <v>353.20952765442098</v>
      </c>
      <c r="F8" s="131">
        <v>95.145172712251195</v>
      </c>
      <c r="G8" s="132">
        <v>107.680108356479</v>
      </c>
    </row>
    <row r="9" spans="1:10">
      <c r="A9" s="116" t="s">
        <v>14</v>
      </c>
      <c r="B9" s="131">
        <v>31.157673080323399</v>
      </c>
      <c r="C9" s="132">
        <v>70.714439614200103</v>
      </c>
      <c r="D9" s="131">
        <v>46.711323039660897</v>
      </c>
      <c r="E9" s="132">
        <v>331.674803289723</v>
      </c>
      <c r="F9" s="131">
        <v>94.775789838034001</v>
      </c>
      <c r="G9" s="132">
        <v>107.97303515126799</v>
      </c>
    </row>
    <row r="10" spans="1:10">
      <c r="A10" s="116" t="s">
        <v>15</v>
      </c>
      <c r="B10" s="131">
        <v>28.8761141168536</v>
      </c>
      <c r="C10" s="132">
        <v>61.479865510341398</v>
      </c>
      <c r="D10" s="131">
        <v>41.472813085924898</v>
      </c>
      <c r="E10" s="132">
        <v>230.60827663921299</v>
      </c>
      <c r="F10" s="131">
        <v>99.702820693762902</v>
      </c>
      <c r="G10" s="132">
        <v>104.613927953435</v>
      </c>
    </row>
    <row r="11" spans="1:10">
      <c r="A11" s="116"/>
      <c r="B11" s="131"/>
      <c r="C11" s="132"/>
      <c r="D11" s="131"/>
      <c r="E11" s="132"/>
      <c r="F11" s="131"/>
      <c r="G11" s="132"/>
    </row>
    <row r="12" spans="1:10">
      <c r="A12" s="116"/>
      <c r="B12" s="131"/>
      <c r="C12" s="132"/>
      <c r="D12" s="131"/>
      <c r="E12" s="132"/>
      <c r="F12" s="131"/>
      <c r="G12" s="132"/>
    </row>
    <row r="13" spans="1:10">
      <c r="A13" s="116"/>
      <c r="B13" s="131"/>
      <c r="C13" s="132"/>
      <c r="D13" s="131"/>
      <c r="E13" s="132"/>
      <c r="F13" s="131"/>
      <c r="G13" s="132"/>
    </row>
    <row r="14" spans="1:10">
      <c r="A14" s="116"/>
      <c r="B14" s="131"/>
      <c r="C14" s="132"/>
      <c r="D14" s="131"/>
      <c r="E14" s="132"/>
      <c r="F14" s="131"/>
      <c r="G14" s="132"/>
    </row>
    <row r="15" spans="1:10">
      <c r="A15" s="116"/>
      <c r="B15" s="131"/>
      <c r="C15" s="132"/>
      <c r="D15" s="131"/>
      <c r="E15" s="132"/>
      <c r="F15" s="131"/>
      <c r="G15" s="132"/>
    </row>
    <row r="16" spans="1:10">
      <c r="A16" s="116"/>
      <c r="B16" s="131"/>
      <c r="C16" s="132"/>
      <c r="D16" s="131"/>
      <c r="E16" s="132"/>
      <c r="F16" s="131"/>
      <c r="G16" s="132"/>
    </row>
    <row r="17" spans="1:57">
      <c r="A17" s="116"/>
      <c r="B17" s="133"/>
      <c r="C17" s="133"/>
      <c r="D17" s="133"/>
      <c r="E17" s="133"/>
      <c r="F17" s="133"/>
      <c r="G17" s="133"/>
      <c r="H17" s="105"/>
      <c r="I17" s="105"/>
      <c r="J17" s="105"/>
    </row>
    <row r="18" spans="1:57">
      <c r="A18" s="116"/>
      <c r="B18" s="133"/>
      <c r="C18" s="133"/>
      <c r="D18" s="133"/>
      <c r="E18" s="133"/>
      <c r="F18" s="133"/>
      <c r="G18" s="133"/>
      <c r="H18" s="105"/>
      <c r="I18" s="105"/>
      <c r="J18" s="105"/>
    </row>
    <row r="25" spans="1:57" s="21" customFormat="1">
      <c r="A25"/>
      <c r="B25"/>
      <c r="C25"/>
      <c r="D25"/>
      <c r="E25"/>
      <c r="F25"/>
      <c r="G25"/>
      <c r="H25"/>
      <c r="I25"/>
      <c r="J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</row>
    <row r="26" spans="1:57" s="21" customFormat="1">
      <c r="A26"/>
      <c r="B26"/>
      <c r="C26"/>
      <c r="D26"/>
      <c r="E26"/>
      <c r="F26"/>
      <c r="G26"/>
      <c r="H26"/>
      <c r="I26"/>
      <c r="J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</row>
    <row r="27" spans="1:57" s="21" customFormat="1">
      <c r="A27"/>
      <c r="B27"/>
      <c r="C27"/>
      <c r="D27"/>
      <c r="E27"/>
      <c r="F27"/>
      <c r="G27"/>
      <c r="H27"/>
      <c r="I27"/>
      <c r="J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</row>
    <row r="28" spans="1:57" s="21" customFormat="1">
      <c r="A28"/>
      <c r="B28"/>
      <c r="C28"/>
      <c r="D28"/>
      <c r="E28"/>
      <c r="F28"/>
      <c r="G28"/>
      <c r="H28"/>
      <c r="I28"/>
      <c r="J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</row>
    <row r="29" spans="1:57" s="21" customFormat="1">
      <c r="A29"/>
      <c r="B29"/>
      <c r="C29"/>
      <c r="D29"/>
      <c r="E29"/>
      <c r="F29"/>
      <c r="G29"/>
      <c r="H29"/>
      <c r="I29"/>
      <c r="J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</row>
    <row r="30" spans="1:57" s="21" customFormat="1">
      <c r="A30"/>
      <c r="B30"/>
      <c r="C30"/>
      <c r="D30"/>
      <c r="E30"/>
      <c r="F30"/>
      <c r="G30"/>
      <c r="H30"/>
      <c r="I30"/>
      <c r="J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</row>
    <row r="31" spans="1:57" s="21" customFormat="1">
      <c r="A31"/>
      <c r="B31"/>
      <c r="C31"/>
      <c r="D31"/>
      <c r="E31"/>
      <c r="F31"/>
      <c r="G31"/>
      <c r="H31"/>
      <c r="I31"/>
      <c r="J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</row>
    <row r="32" spans="1:57" s="21" customFormat="1">
      <c r="A32"/>
      <c r="B32"/>
      <c r="C32"/>
      <c r="D32"/>
      <c r="E32"/>
      <c r="F32"/>
      <c r="G32"/>
      <c r="H32"/>
      <c r="I32"/>
      <c r="J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</row>
    <row r="33" spans="1:57" s="21" customFormat="1">
      <c r="A33"/>
      <c r="B33"/>
      <c r="C33"/>
      <c r="D33"/>
      <c r="E33"/>
      <c r="F33"/>
      <c r="G33"/>
      <c r="H33"/>
      <c r="I33"/>
      <c r="J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</row>
    <row r="34" spans="1:57" s="21" customFormat="1">
      <c r="A34"/>
      <c r="B34"/>
      <c r="C34"/>
      <c r="D34"/>
      <c r="E34"/>
      <c r="F34"/>
      <c r="G34"/>
      <c r="H34"/>
      <c r="I34"/>
      <c r="J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</row>
    <row r="35" spans="1:57" s="21" customFormat="1">
      <c r="A35"/>
      <c r="B35"/>
      <c r="C35"/>
      <c r="D35"/>
      <c r="E35"/>
      <c r="F35"/>
      <c r="G35"/>
      <c r="H35"/>
      <c r="I35"/>
      <c r="J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</row>
    <row r="36" spans="1:57" s="21" customFormat="1">
      <c r="A36"/>
      <c r="B36"/>
      <c r="C36"/>
      <c r="D36"/>
      <c r="E36"/>
      <c r="F36"/>
      <c r="G36"/>
      <c r="H36"/>
      <c r="I36"/>
      <c r="J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</row>
    <row r="37" spans="1:57" s="21" customFormat="1">
      <c r="A37"/>
      <c r="B37"/>
      <c r="C37"/>
      <c r="D37"/>
      <c r="E37"/>
      <c r="F37"/>
      <c r="G37"/>
      <c r="H37"/>
      <c r="I37"/>
      <c r="J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</row>
    <row r="38" spans="1:57" s="21" customFormat="1">
      <c r="A38"/>
      <c r="B38"/>
      <c r="C38"/>
      <c r="D38"/>
      <c r="E38"/>
      <c r="F38"/>
      <c r="G38"/>
      <c r="H38"/>
      <c r="I38"/>
      <c r="J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</row>
    <row r="39" spans="1:57" s="21" customFormat="1">
      <c r="A39"/>
      <c r="B39"/>
      <c r="C39"/>
      <c r="D39"/>
      <c r="E39"/>
      <c r="F39"/>
      <c r="G39"/>
      <c r="H39"/>
      <c r="I39"/>
      <c r="J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</row>
    <row r="40" spans="1:57" s="21" customFormat="1">
      <c r="A40"/>
      <c r="B40"/>
      <c r="C40"/>
      <c r="D40"/>
      <c r="E40"/>
      <c r="F40"/>
      <c r="G40"/>
      <c r="H40"/>
      <c r="I40"/>
      <c r="J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</row>
    <row r="41" spans="1:57" s="21" customFormat="1">
      <c r="A41"/>
      <c r="B41"/>
      <c r="C41"/>
      <c r="D41"/>
      <c r="E41"/>
      <c r="F41"/>
      <c r="G41"/>
      <c r="H41"/>
      <c r="I41"/>
      <c r="J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</row>
    <row r="42" spans="1:57" s="21" customFormat="1">
      <c r="A42"/>
      <c r="B42"/>
      <c r="C42"/>
      <c r="D42"/>
      <c r="E42"/>
      <c r="F42"/>
      <c r="G42"/>
      <c r="H42"/>
      <c r="I42"/>
      <c r="J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</row>
    <row r="43" spans="1:57" s="21" customFormat="1">
      <c r="A43"/>
      <c r="B43"/>
      <c r="C43"/>
      <c r="D43"/>
      <c r="E43"/>
      <c r="F43"/>
      <c r="G43"/>
      <c r="H43"/>
      <c r="I43"/>
      <c r="J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</row>
    <row r="44" spans="1:57" s="21" customFormat="1">
      <c r="A44"/>
      <c r="B44"/>
      <c r="C44"/>
      <c r="D44"/>
      <c r="E44"/>
      <c r="F44"/>
      <c r="G44"/>
      <c r="H44"/>
      <c r="I44"/>
      <c r="J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</row>
    <row r="45" spans="1:57" s="21" customFormat="1">
      <c r="A45"/>
      <c r="B45"/>
      <c r="C45"/>
      <c r="D45"/>
      <c r="E45"/>
      <c r="F45"/>
      <c r="G45"/>
      <c r="H45"/>
      <c r="I45"/>
      <c r="J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</row>
    <row r="46" spans="1:57" s="21" customFormat="1">
      <c r="A46"/>
      <c r="B46"/>
      <c r="C46"/>
      <c r="D46"/>
      <c r="E46"/>
      <c r="F46"/>
      <c r="G46"/>
      <c r="H46"/>
      <c r="I46"/>
      <c r="J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</row>
    <row r="47" spans="1:57" s="21" customFormat="1">
      <c r="A47"/>
      <c r="B47"/>
      <c r="C47"/>
      <c r="D47"/>
      <c r="E47"/>
      <c r="F47"/>
      <c r="G47"/>
      <c r="H47"/>
      <c r="I47"/>
      <c r="J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</row>
    <row r="48" spans="1:57" s="21" customFormat="1">
      <c r="A48"/>
      <c r="B48"/>
      <c r="C48"/>
      <c r="D48"/>
      <c r="E48"/>
      <c r="F48"/>
      <c r="G48"/>
      <c r="H48"/>
      <c r="I48"/>
      <c r="J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</row>
    <row r="49" spans="1:57" s="21" customFormat="1">
      <c r="A49"/>
      <c r="B49"/>
      <c r="C49"/>
      <c r="D49"/>
      <c r="E49"/>
      <c r="F49"/>
      <c r="G49"/>
      <c r="H49"/>
      <c r="I49"/>
      <c r="J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</row>
    <row r="50" spans="1:57" s="21" customFormat="1">
      <c r="A50"/>
      <c r="B50"/>
      <c r="C50"/>
      <c r="D50"/>
      <c r="E50"/>
      <c r="F50"/>
      <c r="G50"/>
      <c r="H50"/>
      <c r="I50"/>
      <c r="J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</row>
    <row r="51" spans="1:57" s="21" customFormat="1">
      <c r="A51"/>
      <c r="B51"/>
      <c r="C51"/>
      <c r="D51"/>
      <c r="E51"/>
      <c r="F51"/>
      <c r="G51"/>
      <c r="H51"/>
      <c r="I51"/>
      <c r="J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</row>
    <row r="52" spans="1:57" s="21" customFormat="1">
      <c r="A52"/>
      <c r="B52"/>
      <c r="C52"/>
      <c r="D52"/>
      <c r="E52"/>
      <c r="F52"/>
      <c r="G52"/>
      <c r="H52"/>
      <c r="I52"/>
      <c r="J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</row>
    <row r="53" spans="1:57" s="21" customFormat="1">
      <c r="A53"/>
      <c r="B53"/>
      <c r="C53"/>
      <c r="D53"/>
      <c r="E53"/>
      <c r="F53"/>
      <c r="G53"/>
      <c r="H53"/>
      <c r="I53"/>
      <c r="J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</row>
    <row r="54" spans="1:57" s="21" customFormat="1">
      <c r="A54"/>
      <c r="B54"/>
      <c r="C54"/>
      <c r="D54"/>
      <c r="E54"/>
      <c r="F54"/>
      <c r="G54"/>
      <c r="H54"/>
      <c r="I54"/>
      <c r="J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</row>
    <row r="55" spans="1:57" s="21" customFormat="1">
      <c r="A55"/>
      <c r="B55"/>
      <c r="C55"/>
      <c r="D55"/>
      <c r="E55"/>
      <c r="F55"/>
      <c r="G55"/>
      <c r="H55"/>
      <c r="I55"/>
      <c r="J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</row>
    <row r="56" spans="1:57" s="21" customFormat="1">
      <c r="A56"/>
      <c r="B56"/>
      <c r="C56"/>
      <c r="D56"/>
      <c r="E56"/>
      <c r="F56"/>
      <c r="G56"/>
      <c r="H56"/>
      <c r="I56"/>
      <c r="J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</row>
    <row r="57" spans="1:57" s="21" customFormat="1">
      <c r="A57"/>
      <c r="B57"/>
      <c r="C57"/>
      <c r="D57"/>
      <c r="E57"/>
      <c r="F57"/>
      <c r="G57"/>
      <c r="H57"/>
      <c r="I57"/>
      <c r="J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</row>
    <row r="58" spans="1:57" s="21" customFormat="1">
      <c r="A58"/>
      <c r="B58"/>
      <c r="C58"/>
      <c r="D58"/>
      <c r="E58"/>
      <c r="F58"/>
      <c r="G58"/>
      <c r="H58"/>
      <c r="I58"/>
      <c r="J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</row>
    <row r="59" spans="1:57" s="21" customFormat="1">
      <c r="A59"/>
      <c r="B59"/>
      <c r="C59"/>
      <c r="D59"/>
      <c r="E59"/>
      <c r="F59"/>
      <c r="G59"/>
      <c r="H59"/>
      <c r="I59"/>
      <c r="J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</row>
    <row r="60" spans="1:57" s="21" customFormat="1">
      <c r="A60"/>
      <c r="B60"/>
      <c r="C60"/>
      <c r="D60"/>
      <c r="E60"/>
      <c r="F60"/>
      <c r="G60"/>
      <c r="H60"/>
      <c r="I60"/>
      <c r="J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</row>
    <row r="61" spans="1:57" s="21" customFormat="1">
      <c r="A61"/>
      <c r="B61"/>
      <c r="C61"/>
      <c r="D61"/>
      <c r="E61"/>
      <c r="F61"/>
      <c r="G61"/>
      <c r="H61"/>
      <c r="I61"/>
      <c r="J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</row>
    <row r="62" spans="1:57" s="21" customFormat="1">
      <c r="A62"/>
      <c r="B62"/>
      <c r="C62"/>
      <c r="D62"/>
      <c r="E62"/>
      <c r="F62"/>
      <c r="G62"/>
      <c r="H62"/>
      <c r="I62"/>
      <c r="J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</row>
    <row r="63" spans="1:57" s="21" customFormat="1">
      <c r="A63"/>
      <c r="B63"/>
      <c r="C63"/>
      <c r="D63"/>
      <c r="E63"/>
      <c r="F63"/>
      <c r="G63"/>
      <c r="H63"/>
      <c r="I63"/>
      <c r="J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</row>
    <row r="64" spans="1:57" s="21" customFormat="1">
      <c r="A64"/>
      <c r="B64"/>
      <c r="C64"/>
      <c r="D64"/>
      <c r="E64"/>
      <c r="F64"/>
      <c r="G64"/>
      <c r="H64"/>
      <c r="I64"/>
      <c r="J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</row>
    <row r="65" spans="1:57" s="21" customFormat="1">
      <c r="A65"/>
      <c r="B65"/>
      <c r="C65"/>
      <c r="D65"/>
      <c r="E65"/>
      <c r="F65"/>
      <c r="G65"/>
      <c r="H65"/>
      <c r="I65"/>
      <c r="J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</row>
    <row r="66" spans="1:57" s="21" customFormat="1">
      <c r="A66"/>
      <c r="B66"/>
      <c r="C66"/>
      <c r="D66"/>
      <c r="E66"/>
      <c r="F66"/>
      <c r="G66"/>
      <c r="H66"/>
      <c r="I66"/>
      <c r="J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</row>
    <row r="67" spans="1:57" s="21" customFormat="1">
      <c r="A67"/>
      <c r="B67"/>
      <c r="C67"/>
      <c r="D67"/>
      <c r="E67"/>
      <c r="F67"/>
      <c r="G67"/>
      <c r="H67"/>
      <c r="I67"/>
      <c r="J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</row>
    <row r="68" spans="1:57" s="21" customFormat="1">
      <c r="A68"/>
      <c r="B68"/>
      <c r="C68"/>
      <c r="D68"/>
      <c r="E68"/>
      <c r="F68"/>
      <c r="G68"/>
      <c r="H68"/>
      <c r="I68"/>
      <c r="J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</row>
    <row r="69" spans="1:57" s="21" customFormat="1">
      <c r="A69"/>
      <c r="B69"/>
      <c r="C69"/>
      <c r="D69"/>
      <c r="E69"/>
      <c r="F69"/>
      <c r="G69"/>
      <c r="H69"/>
      <c r="I69"/>
      <c r="J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</row>
    <row r="70" spans="1:57" s="21" customFormat="1">
      <c r="A70"/>
      <c r="B70"/>
      <c r="C70"/>
      <c r="D70"/>
      <c r="E70"/>
      <c r="F70"/>
      <c r="G70"/>
      <c r="H70"/>
      <c r="I70"/>
      <c r="J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</row>
    <row r="71" spans="1:57" s="21" customFormat="1">
      <c r="A71"/>
      <c r="B71"/>
      <c r="C71"/>
      <c r="D71"/>
      <c r="E71"/>
      <c r="F71"/>
      <c r="G71"/>
      <c r="H71"/>
      <c r="I71"/>
      <c r="J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</row>
    <row r="72" spans="1:57" s="21" customFormat="1">
      <c r="A72"/>
      <c r="B72"/>
      <c r="C72"/>
      <c r="D72"/>
      <c r="E72"/>
      <c r="F72"/>
      <c r="G72"/>
      <c r="H72"/>
      <c r="I72"/>
      <c r="J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</row>
    <row r="73" spans="1:57" s="21" customFormat="1">
      <c r="A73"/>
      <c r="B73"/>
      <c r="C73"/>
      <c r="D73"/>
      <c r="E73"/>
      <c r="F73"/>
      <c r="G73"/>
      <c r="H73"/>
      <c r="I73"/>
      <c r="J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</row>
    <row r="74" spans="1:57" s="21" customFormat="1">
      <c r="A74"/>
      <c r="B74"/>
      <c r="C74"/>
      <c r="D74"/>
      <c r="E74"/>
      <c r="F74"/>
      <c r="G74"/>
      <c r="H74"/>
      <c r="I74"/>
      <c r="J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</row>
    <row r="75" spans="1:57" s="21" customFormat="1">
      <c r="A75"/>
      <c r="B75"/>
      <c r="C75"/>
      <c r="D75"/>
      <c r="E75"/>
      <c r="F75"/>
      <c r="G75"/>
      <c r="H75"/>
      <c r="I75"/>
      <c r="J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</row>
    <row r="76" spans="1:57" s="21" customFormat="1">
      <c r="A76"/>
      <c r="B76"/>
      <c r="C76"/>
      <c r="D76"/>
      <c r="E76"/>
      <c r="F76"/>
      <c r="G76"/>
      <c r="H76"/>
      <c r="I76"/>
      <c r="J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</row>
    <row r="77" spans="1:57" s="21" customFormat="1">
      <c r="A77"/>
      <c r="B77"/>
      <c r="C77"/>
      <c r="D77"/>
      <c r="E77"/>
      <c r="F77"/>
      <c r="G77"/>
      <c r="H77"/>
      <c r="I77"/>
      <c r="J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</row>
    <row r="78" spans="1:57" s="21" customFormat="1">
      <c r="A78"/>
      <c r="B78"/>
      <c r="C78"/>
      <c r="D78"/>
      <c r="E78"/>
      <c r="F78"/>
      <c r="G78"/>
      <c r="H78"/>
      <c r="I78"/>
      <c r="J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</row>
    <row r="79" spans="1:57" s="21" customFormat="1">
      <c r="A79"/>
      <c r="B79"/>
      <c r="C79"/>
      <c r="D79"/>
      <c r="E79"/>
      <c r="F79"/>
      <c r="G79"/>
      <c r="H79"/>
      <c r="I79"/>
      <c r="J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</row>
    <row r="80" spans="1:57" s="21" customFormat="1">
      <c r="A80"/>
      <c r="B80"/>
      <c r="C80"/>
      <c r="D80"/>
      <c r="E80"/>
      <c r="F80"/>
      <c r="G80"/>
      <c r="H80"/>
      <c r="I80"/>
      <c r="J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</row>
    <row r="81" spans="1:57" s="21" customFormat="1">
      <c r="A81"/>
      <c r="B81"/>
      <c r="C81"/>
      <c r="D81"/>
      <c r="E81"/>
      <c r="F81"/>
      <c r="G81"/>
      <c r="H81"/>
      <c r="I81"/>
      <c r="J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</row>
    <row r="82" spans="1:57" s="21" customFormat="1">
      <c r="A82"/>
      <c r="B82"/>
      <c r="C82"/>
      <c r="D82"/>
      <c r="E82"/>
      <c r="F82"/>
      <c r="G82"/>
      <c r="H82"/>
      <c r="I82"/>
      <c r="J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</row>
    <row r="83" spans="1:57" s="21" customFormat="1">
      <c r="A83"/>
      <c r="B83"/>
      <c r="C83"/>
      <c r="D83"/>
      <c r="E83"/>
      <c r="F83"/>
      <c r="G83"/>
      <c r="H83"/>
      <c r="I83"/>
      <c r="J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</row>
    <row r="84" spans="1:57" s="21" customFormat="1">
      <c r="A84"/>
      <c r="B84"/>
      <c r="C84"/>
      <c r="D84"/>
      <c r="E84"/>
      <c r="F84"/>
      <c r="G84"/>
      <c r="H84"/>
      <c r="I84"/>
      <c r="J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</row>
    <row r="85" spans="1:57" s="21" customFormat="1">
      <c r="A85"/>
      <c r="B85"/>
      <c r="C85"/>
      <c r="D85"/>
      <c r="E85"/>
      <c r="F85"/>
      <c r="G85"/>
      <c r="H85"/>
      <c r="I85"/>
      <c r="J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</row>
    <row r="86" spans="1:57" s="21" customFormat="1">
      <c r="A86"/>
      <c r="B86"/>
      <c r="C86"/>
      <c r="D86"/>
      <c r="E86"/>
      <c r="F86"/>
      <c r="G86"/>
      <c r="H86"/>
      <c r="I86"/>
      <c r="J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</row>
    <row r="87" spans="1:57" s="21" customFormat="1">
      <c r="A87"/>
      <c r="B87"/>
      <c r="C87"/>
      <c r="D87"/>
      <c r="E87"/>
      <c r="F87"/>
      <c r="G87"/>
      <c r="H87"/>
      <c r="I87"/>
      <c r="J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</row>
    <row r="88" spans="1:57" s="21" customFormat="1">
      <c r="A88"/>
      <c r="B88"/>
      <c r="C88"/>
      <c r="D88"/>
      <c r="E88"/>
      <c r="F88"/>
      <c r="G88"/>
      <c r="H88"/>
      <c r="I88"/>
      <c r="J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</row>
    <row r="89" spans="1:57" s="21" customFormat="1">
      <c r="A89"/>
      <c r="B89"/>
      <c r="C89"/>
      <c r="D89"/>
      <c r="E89"/>
      <c r="F89"/>
      <c r="G89"/>
      <c r="H89"/>
      <c r="I89"/>
      <c r="J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</row>
    <row r="90" spans="1:57" s="21" customFormat="1">
      <c r="A90"/>
      <c r="B90"/>
      <c r="C90"/>
      <c r="D90"/>
      <c r="E90"/>
      <c r="F90"/>
      <c r="G90"/>
      <c r="H90"/>
      <c r="I90"/>
      <c r="J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</row>
    <row r="91" spans="1:57" s="21" customFormat="1">
      <c r="A91"/>
      <c r="B91"/>
      <c r="C91"/>
      <c r="D91"/>
      <c r="E91"/>
      <c r="F91"/>
      <c r="G91"/>
      <c r="H91"/>
      <c r="I91"/>
      <c r="J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</row>
    <row r="92" spans="1:57" s="21" customFormat="1">
      <c r="A92"/>
      <c r="B92"/>
      <c r="C92"/>
      <c r="D92"/>
      <c r="E92"/>
      <c r="F92"/>
      <c r="G92"/>
      <c r="H92"/>
      <c r="I92"/>
      <c r="J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</row>
    <row r="93" spans="1:57" s="21" customFormat="1">
      <c r="A93"/>
      <c r="B93"/>
      <c r="C93"/>
      <c r="D93"/>
      <c r="E93"/>
      <c r="F93"/>
      <c r="G93"/>
      <c r="H93"/>
      <c r="I93"/>
      <c r="J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</row>
    <row r="94" spans="1:57" s="21" customFormat="1">
      <c r="A94"/>
      <c r="B94"/>
      <c r="C94"/>
      <c r="D94"/>
      <c r="E94"/>
      <c r="F94"/>
      <c r="G94"/>
      <c r="H94"/>
      <c r="I94"/>
      <c r="J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</row>
    <row r="95" spans="1:57" s="21" customFormat="1">
      <c r="A95"/>
      <c r="B95"/>
      <c r="C95"/>
      <c r="D95"/>
      <c r="E95"/>
      <c r="F95"/>
      <c r="G95"/>
      <c r="H95"/>
      <c r="I95"/>
      <c r="J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</row>
    <row r="96" spans="1:57" s="21" customFormat="1">
      <c r="A96"/>
      <c r="B96"/>
      <c r="C96"/>
      <c r="D96"/>
      <c r="E96"/>
      <c r="F96"/>
      <c r="G96"/>
      <c r="H96"/>
      <c r="I96"/>
      <c r="J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</row>
    <row r="97" spans="1:57" s="21" customFormat="1">
      <c r="A97"/>
      <c r="B97"/>
      <c r="C97"/>
      <c r="D97"/>
      <c r="E97"/>
      <c r="F97"/>
      <c r="G97"/>
      <c r="H97"/>
      <c r="I97"/>
      <c r="J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</row>
    <row r="98" spans="1:57" s="21" customFormat="1">
      <c r="A98"/>
      <c r="B98"/>
      <c r="C98"/>
      <c r="D98"/>
      <c r="E98"/>
      <c r="F98"/>
      <c r="G98"/>
      <c r="H98"/>
      <c r="I98"/>
      <c r="J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</row>
    <row r="99" spans="1:57" s="21" customFormat="1">
      <c r="A99"/>
      <c r="B99"/>
      <c r="C99"/>
      <c r="D99"/>
      <c r="E99"/>
      <c r="F99"/>
      <c r="G99"/>
      <c r="H99"/>
      <c r="I99"/>
      <c r="J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</row>
    <row r="100" spans="1:57" s="21" customFormat="1">
      <c r="A100"/>
      <c r="B100"/>
      <c r="C100"/>
      <c r="D100"/>
      <c r="E100"/>
      <c r="F100"/>
      <c r="G100"/>
      <c r="H100"/>
      <c r="I100"/>
      <c r="J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</row>
    <row r="101" spans="1:57" s="21" customFormat="1">
      <c r="A101"/>
      <c r="B101"/>
      <c r="C101"/>
      <c r="D101"/>
      <c r="E101"/>
      <c r="F101"/>
      <c r="G101"/>
      <c r="H101"/>
      <c r="I101"/>
      <c r="J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</row>
    <row r="102" spans="1:57" s="21" customFormat="1">
      <c r="A102"/>
      <c r="B102"/>
      <c r="C102"/>
      <c r="D102"/>
      <c r="E102"/>
      <c r="F102"/>
      <c r="G102"/>
      <c r="H102"/>
      <c r="I102"/>
      <c r="J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</row>
    <row r="103" spans="1:57" s="21" customFormat="1">
      <c r="A103"/>
      <c r="B103"/>
      <c r="C103"/>
      <c r="D103"/>
      <c r="E103"/>
      <c r="F103"/>
      <c r="G103"/>
      <c r="H103"/>
      <c r="I103"/>
      <c r="J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</row>
    <row r="104" spans="1:57" s="21" customFormat="1">
      <c r="A104"/>
      <c r="B104"/>
      <c r="C104"/>
      <c r="D104"/>
      <c r="E104"/>
      <c r="F104"/>
      <c r="G104"/>
      <c r="H104"/>
      <c r="I104"/>
      <c r="J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</row>
    <row r="105" spans="1:57" s="21" customFormat="1">
      <c r="A105"/>
      <c r="B105"/>
      <c r="C105"/>
      <c r="D105"/>
      <c r="E105"/>
      <c r="F105"/>
      <c r="G105"/>
      <c r="H105"/>
      <c r="I105"/>
      <c r="J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</row>
    <row r="106" spans="1:57" s="21" customFormat="1">
      <c r="A106"/>
      <c r="B106"/>
      <c r="C106"/>
      <c r="D106"/>
      <c r="E106"/>
      <c r="F106"/>
      <c r="G106"/>
      <c r="H106"/>
      <c r="I106"/>
      <c r="J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</row>
    <row r="107" spans="1:57" s="21" customFormat="1">
      <c r="A107"/>
      <c r="B107"/>
      <c r="C107"/>
      <c r="D107"/>
      <c r="E107"/>
      <c r="F107"/>
      <c r="G107"/>
      <c r="H107"/>
      <c r="I107"/>
      <c r="J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</row>
    <row r="108" spans="1:57" s="21" customFormat="1">
      <c r="A108"/>
      <c r="B108"/>
      <c r="C108"/>
      <c r="D108"/>
      <c r="E108"/>
      <c r="F108"/>
      <c r="G108"/>
      <c r="H108"/>
      <c r="I108"/>
      <c r="J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</row>
    <row r="109" spans="1:57" s="21" customFormat="1">
      <c r="A109"/>
      <c r="B109"/>
      <c r="C109"/>
      <c r="D109"/>
      <c r="E109"/>
      <c r="F109"/>
      <c r="G109"/>
      <c r="H109"/>
      <c r="I109"/>
      <c r="J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</row>
    <row r="110" spans="1:57" s="21" customFormat="1">
      <c r="A110"/>
      <c r="B110"/>
      <c r="C110"/>
      <c r="D110"/>
      <c r="E110"/>
      <c r="F110"/>
      <c r="G110"/>
      <c r="H110"/>
      <c r="I110"/>
      <c r="J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</row>
    <row r="111" spans="1:57" s="21" customFormat="1">
      <c r="A111"/>
      <c r="B111"/>
      <c r="C111"/>
      <c r="D111"/>
      <c r="E111"/>
      <c r="F111"/>
      <c r="G111"/>
      <c r="H111"/>
      <c r="I111"/>
      <c r="J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</row>
    <row r="112" spans="1:57" s="21" customFormat="1">
      <c r="A112"/>
      <c r="B112"/>
      <c r="C112"/>
      <c r="D112"/>
      <c r="E112"/>
      <c r="F112"/>
      <c r="G112"/>
      <c r="H112"/>
      <c r="I112"/>
      <c r="J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</row>
    <row r="113" spans="1:57" s="21" customFormat="1">
      <c r="A113"/>
      <c r="B113"/>
      <c r="C113"/>
      <c r="D113"/>
      <c r="E113"/>
      <c r="F113"/>
      <c r="G113"/>
      <c r="H113"/>
      <c r="I113"/>
      <c r="J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</row>
    <row r="114" spans="1:57" s="21" customFormat="1">
      <c r="A114"/>
      <c r="B114"/>
      <c r="C114"/>
      <c r="D114"/>
      <c r="E114"/>
      <c r="F114"/>
      <c r="G114"/>
      <c r="H114"/>
      <c r="I114"/>
      <c r="J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</row>
    <row r="115" spans="1:57" s="21" customFormat="1">
      <c r="A115"/>
      <c r="B115"/>
      <c r="C115"/>
      <c r="D115"/>
      <c r="E115"/>
      <c r="F115"/>
      <c r="G115"/>
      <c r="H115"/>
      <c r="I115"/>
      <c r="J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</row>
    <row r="116" spans="1:57" s="21" customFormat="1">
      <c r="A116"/>
      <c r="B116"/>
      <c r="C116"/>
      <c r="D116"/>
      <c r="E116"/>
      <c r="F116"/>
      <c r="G116"/>
      <c r="H116"/>
      <c r="I116"/>
      <c r="J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</row>
    <row r="117" spans="1:57" s="21" customFormat="1">
      <c r="A117"/>
      <c r="B117"/>
      <c r="C117"/>
      <c r="D117"/>
      <c r="E117"/>
      <c r="F117"/>
      <c r="G117"/>
      <c r="H117"/>
      <c r="I117"/>
      <c r="J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</row>
    <row r="118" spans="1:57" s="21" customFormat="1">
      <c r="A118"/>
      <c r="B118"/>
      <c r="C118"/>
      <c r="D118"/>
      <c r="E118"/>
      <c r="F118"/>
      <c r="G118"/>
      <c r="H118"/>
      <c r="I118"/>
      <c r="J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</row>
    <row r="119" spans="1:57" s="21" customFormat="1">
      <c r="A119"/>
      <c r="B119"/>
      <c r="C119"/>
      <c r="D119"/>
      <c r="E119"/>
      <c r="F119"/>
      <c r="G119"/>
      <c r="H119"/>
      <c r="I119"/>
      <c r="J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</row>
    <row r="120" spans="1:57" s="21" customFormat="1">
      <c r="A120"/>
      <c r="B120"/>
      <c r="C120"/>
      <c r="D120"/>
      <c r="E120"/>
      <c r="F120"/>
      <c r="G120"/>
      <c r="H120"/>
      <c r="I120"/>
      <c r="J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</row>
    <row r="121" spans="1:57" s="21" customFormat="1">
      <c r="A121"/>
      <c r="B121"/>
      <c r="C121"/>
      <c r="D121"/>
      <c r="E121"/>
      <c r="F121"/>
      <c r="G121"/>
      <c r="H121"/>
      <c r="I121"/>
      <c r="J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</row>
    <row r="122" spans="1:57" s="21" customFormat="1">
      <c r="A122"/>
      <c r="B122"/>
      <c r="C122"/>
      <c r="D122"/>
      <c r="E122"/>
      <c r="F122"/>
      <c r="G122"/>
      <c r="H122"/>
      <c r="I122"/>
      <c r="J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</row>
    <row r="123" spans="1:57" s="21" customFormat="1">
      <c r="A123"/>
      <c r="B123"/>
      <c r="C123"/>
      <c r="D123"/>
      <c r="E123"/>
      <c r="F123"/>
      <c r="G123"/>
      <c r="H123"/>
      <c r="I123"/>
      <c r="J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</row>
    <row r="124" spans="1:57" s="21" customFormat="1">
      <c r="A124"/>
      <c r="B124"/>
      <c r="C124"/>
      <c r="D124"/>
      <c r="E124"/>
      <c r="F124"/>
      <c r="G124"/>
      <c r="H124"/>
      <c r="I124"/>
      <c r="J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</row>
    <row r="125" spans="1:57" s="21" customFormat="1">
      <c r="A125"/>
      <c r="B125"/>
      <c r="C125"/>
      <c r="D125"/>
      <c r="E125"/>
      <c r="F125"/>
      <c r="G125"/>
      <c r="H125"/>
      <c r="I125"/>
      <c r="J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</row>
    <row r="126" spans="1:57" s="21" customFormat="1">
      <c r="A126"/>
      <c r="B126"/>
      <c r="C126"/>
      <c r="D126"/>
      <c r="E126"/>
      <c r="F126"/>
      <c r="G126"/>
      <c r="H126"/>
      <c r="I126"/>
      <c r="J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</row>
    <row r="127" spans="1:57" s="21" customFormat="1">
      <c r="A127"/>
      <c r="B127"/>
      <c r="C127"/>
      <c r="D127"/>
      <c r="E127"/>
      <c r="F127"/>
      <c r="G127"/>
      <c r="H127"/>
      <c r="I127"/>
      <c r="J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</row>
    <row r="128" spans="1:57" s="21" customFormat="1">
      <c r="A128"/>
      <c r="B128"/>
      <c r="C128"/>
      <c r="D128"/>
      <c r="E128"/>
      <c r="F128"/>
      <c r="G128"/>
      <c r="H128"/>
      <c r="I128"/>
      <c r="J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</row>
    <row r="129" spans="1:57" s="21" customFormat="1">
      <c r="A129"/>
      <c r="B129"/>
      <c r="C129"/>
      <c r="D129"/>
      <c r="E129"/>
      <c r="F129"/>
      <c r="G129"/>
      <c r="H129"/>
      <c r="I129"/>
      <c r="J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</row>
    <row r="130" spans="1:57" s="21" customFormat="1">
      <c r="A130"/>
      <c r="B130"/>
      <c r="C130"/>
      <c r="D130"/>
      <c r="E130"/>
      <c r="F130"/>
      <c r="G130"/>
      <c r="H130"/>
      <c r="I130"/>
      <c r="J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</row>
    <row r="131" spans="1:57" s="21" customFormat="1">
      <c r="A131"/>
      <c r="B131"/>
      <c r="C131"/>
      <c r="D131"/>
      <c r="E131"/>
      <c r="F131"/>
      <c r="G131"/>
      <c r="H131"/>
      <c r="I131"/>
      <c r="J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</row>
    <row r="132" spans="1:57" s="21" customFormat="1">
      <c r="A132"/>
      <c r="B132"/>
      <c r="C132"/>
      <c r="D132"/>
      <c r="E132"/>
      <c r="F132"/>
      <c r="G132"/>
      <c r="H132"/>
      <c r="I132"/>
      <c r="J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</row>
    <row r="133" spans="1:57" s="21" customFormat="1">
      <c r="A133"/>
      <c r="B133"/>
      <c r="C133"/>
      <c r="D133"/>
      <c r="E133"/>
      <c r="F133"/>
      <c r="G133"/>
      <c r="H133"/>
      <c r="I133"/>
      <c r="J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</row>
    <row r="134" spans="1:57" s="21" customFormat="1">
      <c r="A134"/>
      <c r="B134"/>
      <c r="C134"/>
      <c r="D134"/>
      <c r="E134"/>
      <c r="F134"/>
      <c r="G134"/>
      <c r="H134"/>
      <c r="I134"/>
      <c r="J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</row>
    <row r="135" spans="1:57" s="21" customFormat="1">
      <c r="A135"/>
      <c r="B135"/>
      <c r="C135"/>
      <c r="D135"/>
      <c r="E135"/>
      <c r="F135"/>
      <c r="G135"/>
      <c r="H135"/>
      <c r="I135"/>
      <c r="J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</row>
    <row r="136" spans="1:57" s="21" customFormat="1">
      <c r="A136"/>
      <c r="B136"/>
      <c r="C136"/>
      <c r="D136"/>
      <c r="E136"/>
      <c r="F136"/>
      <c r="G136"/>
      <c r="H136"/>
      <c r="I136"/>
      <c r="J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</row>
    <row r="137" spans="1:57" s="21" customFormat="1">
      <c r="A137"/>
      <c r="B137"/>
      <c r="C137"/>
      <c r="D137"/>
      <c r="E137"/>
      <c r="F137"/>
      <c r="G137"/>
      <c r="H137"/>
      <c r="I137"/>
      <c r="J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</row>
    <row r="138" spans="1:57" s="21" customFormat="1">
      <c r="A138"/>
      <c r="B138"/>
      <c r="C138"/>
      <c r="D138"/>
      <c r="E138"/>
      <c r="F138"/>
      <c r="G138"/>
      <c r="H138"/>
      <c r="I138"/>
      <c r="J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</row>
    <row r="139" spans="1:57" s="21" customFormat="1">
      <c r="A139"/>
      <c r="B139"/>
      <c r="C139"/>
      <c r="D139"/>
      <c r="E139"/>
      <c r="F139"/>
      <c r="G139"/>
      <c r="H139"/>
      <c r="I139"/>
      <c r="J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</row>
    <row r="140" spans="1:57" s="21" customFormat="1">
      <c r="A140"/>
      <c r="B140"/>
      <c r="C140"/>
      <c r="D140"/>
      <c r="E140"/>
      <c r="F140"/>
      <c r="G140"/>
      <c r="H140"/>
      <c r="I140"/>
      <c r="J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</row>
    <row r="141" spans="1:57" s="21" customFormat="1">
      <c r="A141"/>
      <c r="B141"/>
      <c r="C141"/>
      <c r="D141"/>
      <c r="E141"/>
      <c r="F141"/>
      <c r="G141"/>
      <c r="H141"/>
      <c r="I141"/>
      <c r="J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</row>
    <row r="142" spans="1:57" s="21" customFormat="1">
      <c r="A142"/>
      <c r="B142"/>
      <c r="C142"/>
      <c r="D142"/>
      <c r="E142"/>
      <c r="F142"/>
      <c r="G142"/>
      <c r="H142"/>
      <c r="I142"/>
      <c r="J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</row>
    <row r="143" spans="1:57" s="21" customFormat="1">
      <c r="A143"/>
      <c r="B143"/>
      <c r="C143"/>
      <c r="D143"/>
      <c r="E143"/>
      <c r="F143"/>
      <c r="G143"/>
      <c r="H143"/>
      <c r="I143"/>
      <c r="J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</row>
    <row r="144" spans="1:57" s="21" customFormat="1">
      <c r="A144"/>
      <c r="B144"/>
      <c r="C144"/>
      <c r="D144"/>
      <c r="E144"/>
      <c r="F144"/>
      <c r="G144"/>
      <c r="H144"/>
      <c r="I144"/>
      <c r="J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</row>
    <row r="145" spans="1:57" s="21" customFormat="1">
      <c r="A145"/>
      <c r="B145"/>
      <c r="C145"/>
      <c r="D145"/>
      <c r="E145"/>
      <c r="F145"/>
      <c r="G145"/>
      <c r="H145"/>
      <c r="I145"/>
      <c r="J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</row>
    <row r="146" spans="1:57" s="21" customFormat="1">
      <c r="A146"/>
      <c r="B146"/>
      <c r="C146"/>
      <c r="D146"/>
      <c r="E146"/>
      <c r="F146"/>
      <c r="G146"/>
      <c r="H146"/>
      <c r="I146"/>
      <c r="J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</row>
    <row r="147" spans="1:57" s="21" customFormat="1">
      <c r="A147"/>
      <c r="B147"/>
      <c r="C147"/>
      <c r="D147"/>
      <c r="E147"/>
      <c r="F147"/>
      <c r="G147"/>
      <c r="H147"/>
      <c r="I147"/>
      <c r="J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</row>
    <row r="148" spans="1:57" s="21" customFormat="1">
      <c r="A148"/>
      <c r="B148"/>
      <c r="C148"/>
      <c r="D148"/>
      <c r="E148"/>
      <c r="F148"/>
      <c r="G148"/>
      <c r="H148"/>
      <c r="I148"/>
      <c r="J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</row>
    <row r="149" spans="1:57" s="21" customFormat="1">
      <c r="A149"/>
      <c r="B149"/>
      <c r="C149"/>
      <c r="D149"/>
      <c r="E149"/>
      <c r="F149"/>
      <c r="G149"/>
      <c r="H149"/>
      <c r="I149"/>
      <c r="J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</row>
    <row r="150" spans="1:57" s="21" customFormat="1">
      <c r="A150"/>
      <c r="B150"/>
      <c r="C150"/>
      <c r="D150"/>
      <c r="E150"/>
      <c r="F150"/>
      <c r="G150"/>
      <c r="H150"/>
      <c r="I150"/>
      <c r="J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</row>
    <row r="151" spans="1:57" s="21" customFormat="1">
      <c r="A151"/>
      <c r="B151"/>
      <c r="C151"/>
      <c r="D151"/>
      <c r="E151"/>
      <c r="F151"/>
      <c r="G151"/>
      <c r="H151"/>
      <c r="I151"/>
      <c r="J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</row>
    <row r="152" spans="1:57" s="21" customFormat="1">
      <c r="A152"/>
      <c r="B152"/>
      <c r="C152"/>
      <c r="D152"/>
      <c r="E152"/>
      <c r="F152"/>
      <c r="G152"/>
      <c r="H152"/>
      <c r="I152"/>
      <c r="J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</row>
    <row r="153" spans="1:57" s="21" customFormat="1">
      <c r="A153"/>
      <c r="B153"/>
      <c r="C153"/>
      <c r="D153"/>
      <c r="E153"/>
      <c r="F153"/>
      <c r="G153"/>
      <c r="H153"/>
      <c r="I153"/>
      <c r="J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</row>
    <row r="154" spans="1:57" s="21" customFormat="1">
      <c r="A154"/>
      <c r="B154"/>
      <c r="C154"/>
      <c r="D154"/>
      <c r="E154"/>
      <c r="F154"/>
      <c r="G154"/>
      <c r="H154"/>
      <c r="I154"/>
      <c r="J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</row>
  </sheetData>
  <sortState xmlns:xlrd2="http://schemas.microsoft.com/office/spreadsheetml/2017/richdata2" ref="AC26:BE154">
    <sortCondition ref="AO26:AO154"/>
    <sortCondition ref="AN26:AN154"/>
    <sortCondition ref="AD26:AD154"/>
  </sortState>
  <mergeCells count="4">
    <mergeCell ref="F3:G3"/>
    <mergeCell ref="B3:C3"/>
    <mergeCell ref="D3:E3"/>
    <mergeCell ref="A3:A4"/>
  </mergeCells>
  <conditionalFormatting sqref="A5:G18">
    <cfRule type="expression" dxfId="8" priority="7">
      <formula>$A5=""</formula>
    </cfRule>
  </conditionalFormatting>
  <conditionalFormatting sqref="A6:G18">
    <cfRule type="expression" dxfId="7" priority="9">
      <formula>$A6=$A$1</formula>
    </cfRule>
  </conditionalFormatting>
  <conditionalFormatting sqref="B5:G16 A5:A19">
    <cfRule type="expression" dxfId="6" priority="1">
      <formula>$A5="Italia"</formula>
    </cfRule>
  </conditionalFormatting>
  <conditionalFormatting sqref="B17:G19">
    <cfRule type="expression" dxfId="5" priority="12">
      <formula>$A17="Italia"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2:Q44"/>
  <sheetViews>
    <sheetView showGridLines="0" zoomScaleNormal="100" workbookViewId="0"/>
  </sheetViews>
  <sheetFormatPr defaultColWidth="9.140625" defaultRowHeight="14.45"/>
  <cols>
    <col min="13" max="13" width="14.140625" customWidth="1"/>
    <col min="17" max="17" width="8.28515625" customWidth="1"/>
  </cols>
  <sheetData>
    <row r="2" spans="1:17" ht="55.5" customHeight="1">
      <c r="A2" s="52" t="s">
        <v>77</v>
      </c>
      <c r="B2" s="52" t="s">
        <v>78</v>
      </c>
      <c r="C2" s="52" t="s">
        <v>79</v>
      </c>
      <c r="D2" s="52" t="s">
        <v>80</v>
      </c>
      <c r="E2" s="52" t="s">
        <v>81</v>
      </c>
      <c r="F2" s="52" t="s">
        <v>82</v>
      </c>
      <c r="G2" s="52" t="s">
        <v>83</v>
      </c>
      <c r="I2" s="173" t="s">
        <v>84</v>
      </c>
      <c r="J2" s="173"/>
      <c r="K2" s="173"/>
      <c r="L2" s="173"/>
      <c r="M2" s="173"/>
      <c r="N2" s="173"/>
      <c r="O2" s="173"/>
      <c r="P2" s="173"/>
      <c r="Q2" s="173"/>
    </row>
    <row r="3" spans="1:17" ht="16.5" customHeight="1">
      <c r="A3" t="s">
        <v>0</v>
      </c>
      <c r="B3" s="1">
        <v>41.181084509372567</v>
      </c>
      <c r="C3" s="1">
        <v>18.719398979097857</v>
      </c>
      <c r="D3" s="1">
        <v>23.35206417099192</v>
      </c>
      <c r="E3" s="1">
        <v>16.689850418839505</v>
      </c>
      <c r="F3" s="1">
        <v>5.0248484885623418E-2</v>
      </c>
      <c r="G3" s="1">
        <v>7.3534368125302554E-3</v>
      </c>
    </row>
    <row r="17" spans="1:13">
      <c r="A17" s="52" t="s">
        <v>77</v>
      </c>
      <c r="B17" s="52" t="s">
        <v>78</v>
      </c>
      <c r="C17" s="52" t="s">
        <v>79</v>
      </c>
      <c r="D17" s="52" t="s">
        <v>80</v>
      </c>
      <c r="E17" s="52" t="s">
        <v>81</v>
      </c>
      <c r="F17" s="52" t="s">
        <v>82</v>
      </c>
      <c r="G17" s="52" t="s">
        <v>83</v>
      </c>
      <c r="H17" s="52" t="s">
        <v>7</v>
      </c>
    </row>
    <row r="18" spans="1:13">
      <c r="A18" t="s">
        <v>0</v>
      </c>
      <c r="B18">
        <v>67203</v>
      </c>
      <c r="C18">
        <v>30548</v>
      </c>
      <c r="D18">
        <v>38108</v>
      </c>
      <c r="E18">
        <v>27236</v>
      </c>
      <c r="F18">
        <v>82</v>
      </c>
      <c r="G18">
        <v>12</v>
      </c>
      <c r="H18">
        <v>163189</v>
      </c>
    </row>
    <row r="22" spans="1:13" s="21" customFormat="1" ht="10.15"/>
    <row r="23" spans="1:13" s="21" customFormat="1" ht="10.15">
      <c r="B23" s="26"/>
      <c r="C23" s="26"/>
      <c r="D23" s="26"/>
      <c r="E23" s="26"/>
      <c r="F23" s="26"/>
      <c r="G23" s="26"/>
      <c r="H23" s="26"/>
      <c r="M23" s="26"/>
    </row>
    <row r="24" spans="1:13" s="21" customFormat="1" ht="10.15">
      <c r="B24" s="26"/>
      <c r="C24" s="26"/>
      <c r="D24" s="26"/>
      <c r="E24" s="26"/>
      <c r="F24" s="26"/>
      <c r="G24" s="26"/>
      <c r="H24" s="26"/>
      <c r="M24" s="26"/>
    </row>
    <row r="25" spans="1:13" s="21" customFormat="1" ht="10.15">
      <c r="B25" s="26"/>
      <c r="C25" s="26"/>
      <c r="D25" s="26"/>
      <c r="E25" s="26"/>
      <c r="F25" s="26"/>
      <c r="G25" s="26"/>
      <c r="H25" s="26"/>
      <c r="M25" s="26"/>
    </row>
    <row r="26" spans="1:13" s="21" customFormat="1" ht="10.15">
      <c r="B26" s="26"/>
      <c r="C26" s="26"/>
      <c r="D26" s="26"/>
      <c r="E26" s="26"/>
      <c r="F26" s="26"/>
      <c r="G26" s="26"/>
      <c r="H26" s="26"/>
      <c r="M26" s="26"/>
    </row>
    <row r="27" spans="1:13" s="21" customFormat="1" ht="10.15">
      <c r="B27" s="26"/>
      <c r="C27" s="26"/>
      <c r="D27" s="26"/>
      <c r="E27" s="26"/>
      <c r="F27" s="26"/>
      <c r="G27" s="26"/>
      <c r="H27" s="26"/>
      <c r="M27" s="26"/>
    </row>
    <row r="28" spans="1:13" s="21" customFormat="1" ht="10.15">
      <c r="B28" s="26"/>
      <c r="C28" s="26"/>
      <c r="D28" s="26"/>
      <c r="E28" s="26"/>
      <c r="F28" s="26"/>
      <c r="G28" s="26"/>
      <c r="H28" s="26"/>
      <c r="M28" s="26"/>
    </row>
    <row r="29" spans="1:13" s="21" customFormat="1" ht="10.15">
      <c r="B29" s="26"/>
      <c r="C29" s="26"/>
      <c r="D29" s="26"/>
      <c r="E29" s="26"/>
      <c r="F29" s="26"/>
      <c r="G29" s="26"/>
      <c r="H29" s="26"/>
      <c r="M29" s="26"/>
    </row>
    <row r="30" spans="1:13" s="21" customFormat="1" ht="10.15">
      <c r="B30" s="26"/>
      <c r="C30" s="26"/>
      <c r="D30" s="26"/>
      <c r="E30" s="26"/>
      <c r="F30" s="26"/>
      <c r="G30" s="26"/>
      <c r="H30" s="26"/>
      <c r="M30" s="26"/>
    </row>
    <row r="31" spans="1:13" s="21" customFormat="1" ht="10.15">
      <c r="B31" s="26"/>
      <c r="C31" s="26"/>
      <c r="D31" s="26"/>
      <c r="E31" s="26"/>
      <c r="F31" s="26"/>
      <c r="G31" s="26"/>
      <c r="H31" s="26"/>
      <c r="M31" s="26"/>
    </row>
    <row r="32" spans="1:13" s="21" customFormat="1" ht="10.15">
      <c r="B32" s="26"/>
      <c r="C32" s="26"/>
      <c r="D32" s="26"/>
      <c r="E32" s="26"/>
      <c r="F32" s="26"/>
      <c r="G32" s="26"/>
      <c r="H32" s="26"/>
      <c r="M32" s="26"/>
    </row>
    <row r="33" spans="2:13" s="21" customFormat="1" ht="10.15">
      <c r="B33" s="26"/>
      <c r="C33" s="26"/>
      <c r="D33" s="26"/>
      <c r="E33" s="26"/>
      <c r="F33" s="26"/>
      <c r="G33" s="26"/>
      <c r="H33" s="26"/>
      <c r="M33" s="26"/>
    </row>
    <row r="34" spans="2:13" s="21" customFormat="1" ht="10.15">
      <c r="B34" s="26"/>
      <c r="C34" s="26"/>
      <c r="D34" s="26"/>
      <c r="E34" s="26"/>
      <c r="F34" s="26"/>
      <c r="G34" s="26"/>
      <c r="H34" s="26"/>
      <c r="M34" s="26"/>
    </row>
    <row r="35" spans="2:13" s="21" customFormat="1" ht="10.15">
      <c r="B35" s="26"/>
      <c r="C35" s="26"/>
      <c r="D35" s="26"/>
      <c r="E35" s="26"/>
      <c r="F35" s="26"/>
      <c r="G35" s="26"/>
      <c r="H35" s="26"/>
      <c r="M35" s="26"/>
    </row>
    <row r="36" spans="2:13" s="21" customFormat="1" ht="10.15">
      <c r="B36" s="26"/>
      <c r="C36" s="26"/>
      <c r="D36" s="26"/>
      <c r="E36" s="26"/>
      <c r="F36" s="26"/>
      <c r="G36" s="26"/>
      <c r="H36" s="26"/>
      <c r="M36" s="26"/>
    </row>
    <row r="37" spans="2:13" s="21" customFormat="1" ht="10.15">
      <c r="B37" s="26"/>
      <c r="C37" s="26"/>
      <c r="D37" s="26"/>
      <c r="E37" s="26"/>
      <c r="F37" s="26"/>
      <c r="G37" s="26"/>
      <c r="H37" s="26"/>
      <c r="M37" s="26"/>
    </row>
    <row r="38" spans="2:13" s="21" customFormat="1" ht="10.15">
      <c r="B38" s="26"/>
      <c r="C38" s="26"/>
      <c r="D38" s="26"/>
      <c r="E38" s="26"/>
      <c r="F38" s="26"/>
      <c r="G38" s="26"/>
      <c r="H38" s="26"/>
      <c r="M38" s="26"/>
    </row>
    <row r="39" spans="2:13" s="21" customFormat="1" ht="10.15">
      <c r="B39" s="26"/>
      <c r="C39" s="26"/>
      <c r="D39" s="26"/>
      <c r="E39" s="26"/>
      <c r="F39" s="26"/>
      <c r="G39" s="26"/>
      <c r="H39" s="26"/>
      <c r="M39" s="26"/>
    </row>
    <row r="40" spans="2:13" s="21" customFormat="1" ht="10.15">
      <c r="B40" s="26"/>
      <c r="C40" s="26"/>
      <c r="D40" s="26"/>
      <c r="E40" s="26"/>
      <c r="F40" s="26"/>
      <c r="G40" s="26"/>
      <c r="H40" s="26"/>
      <c r="M40" s="26"/>
    </row>
    <row r="41" spans="2:13" s="21" customFormat="1" ht="10.15">
      <c r="B41" s="26"/>
      <c r="C41" s="26"/>
      <c r="D41" s="26"/>
      <c r="E41" s="26"/>
      <c r="F41" s="26"/>
      <c r="G41" s="26"/>
      <c r="H41" s="26"/>
      <c r="M41" s="26"/>
    </row>
    <row r="42" spans="2:13" s="21" customFormat="1" ht="10.15">
      <c r="B42" s="26"/>
      <c r="C42" s="26"/>
      <c r="D42" s="26"/>
      <c r="E42" s="26"/>
      <c r="F42" s="26"/>
      <c r="G42" s="26"/>
      <c r="H42" s="26"/>
      <c r="M42" s="26"/>
    </row>
    <row r="43" spans="2:13" s="21" customFormat="1" ht="10.15">
      <c r="B43" s="26"/>
      <c r="C43" s="26"/>
      <c r="D43" s="26"/>
      <c r="E43" s="26"/>
      <c r="F43" s="26"/>
      <c r="G43" s="26"/>
      <c r="H43" s="26"/>
      <c r="M43" s="26"/>
    </row>
    <row r="44" spans="2:13" s="21" customFormat="1" ht="10.15">
      <c r="B44" s="26"/>
      <c r="C44" s="26"/>
      <c r="D44" s="26"/>
      <c r="E44" s="26"/>
      <c r="F44" s="26"/>
      <c r="G44" s="26"/>
      <c r="H44" s="26"/>
      <c r="M44" s="26"/>
    </row>
  </sheetData>
  <mergeCells count="1">
    <mergeCell ref="I2:Q2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0310E97D9738841AE133AF0FA4C91CF" ma:contentTypeVersion="3" ma:contentTypeDescription="Creare un nuovo documento." ma:contentTypeScope="" ma:versionID="d6a9530f65e7c4f5eb8bb8bd60b4eb93">
  <xsd:schema xmlns:xsd="http://www.w3.org/2001/XMLSchema" xmlns:xs="http://www.w3.org/2001/XMLSchema" xmlns:p="http://schemas.microsoft.com/office/2006/metadata/properties" xmlns:ns2="1f157fd7-ac1f-4448-ab79-8f6af64e7e11" targetNamespace="http://schemas.microsoft.com/office/2006/metadata/properties" ma:root="true" ma:fieldsID="708213f31342e718924e8f54714e05a8" ns2:_="">
    <xsd:import namespace="1f157fd7-ac1f-4448-ab79-8f6af64e7e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157fd7-ac1f-4448-ab79-8f6af64e7e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F876CE4-3551-4A0F-819D-1EC285BEEC22}"/>
</file>

<file path=customXml/itemProps2.xml><?xml version="1.0" encoding="utf-8"?>
<ds:datastoreItem xmlns:ds="http://schemas.openxmlformats.org/officeDocument/2006/customXml" ds:itemID="{76BB7185-120A-48AA-811C-B3B25C02D3D4}"/>
</file>

<file path=customXml/itemProps3.xml><?xml version="1.0" encoding="utf-8"?>
<ds:datastoreItem xmlns:ds="http://schemas.openxmlformats.org/officeDocument/2006/customXml" ds:itemID="{DC1C42D0-8B79-419D-AB7E-15F4BABF57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utente</dc:creator>
  <cp:keywords/>
  <dc:description/>
  <cp:lastModifiedBy>Sara Pastorino</cp:lastModifiedBy>
  <cp:revision/>
  <dcterms:created xsi:type="dcterms:W3CDTF">2020-12-30T13:42:13Z</dcterms:created>
  <dcterms:modified xsi:type="dcterms:W3CDTF">2026-03-16T10:37:07Z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0x01010010310E97D9738841AE133AF0FA4C91CF</vt:lpwstr>
  </property>
  <property fmtid="{D5CDD505-2E9C-101B-9397-08002B2CF9AE}" pid="3" name="MediaServiceImageTags">
    <vt:lpwstr/>
  </property>
  <property fmtid="{D5CDD505-2E9C-101B-9397-08002B2CF9AE}" pid="4" name="Order">
    <vt:r8>96000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</Properties>
</file>