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20" activeTab="6"/>
  </bookViews>
  <sheets>
    <sheet name="Figura 1" sheetId="1" r:id="rId1"/>
    <sheet name="Prospetto 1" sheetId="3" r:id="rId2"/>
    <sheet name="Figura 2" sheetId="4" r:id="rId3"/>
    <sheet name="Figura 3" sheetId="5" r:id="rId4"/>
    <sheet name="Figura 4" sheetId="6" r:id="rId5"/>
    <sheet name="Prospetto 2" sheetId="8" r:id="rId6"/>
    <sheet name="Figura 5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8" l="1"/>
  <c r="C33" i="8"/>
  <c r="B33" i="8"/>
  <c r="E33" i="8" l="1"/>
  <c r="F23" i="10"/>
  <c r="F24" i="10"/>
  <c r="F25" i="10"/>
  <c r="C23" i="10"/>
  <c r="D23" i="10"/>
  <c r="E23" i="10"/>
  <c r="C24" i="10"/>
  <c r="D24" i="10"/>
  <c r="E24" i="10"/>
  <c r="C25" i="10"/>
  <c r="D25" i="10"/>
  <c r="E25" i="10"/>
  <c r="B24" i="10"/>
  <c r="B25" i="10"/>
  <c r="B23" i="10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6" i="8"/>
  <c r="D44" i="3" l="1"/>
  <c r="C44" i="3"/>
  <c r="B44" i="3"/>
  <c r="D40" i="3"/>
  <c r="C40" i="3"/>
  <c r="B40" i="3"/>
  <c r="C36" i="3"/>
  <c r="D36" i="3"/>
  <c r="B36" i="3"/>
  <c r="D43" i="3"/>
  <c r="C43" i="3"/>
  <c r="B43" i="3"/>
  <c r="D42" i="3"/>
  <c r="C42" i="3"/>
  <c r="B42" i="3"/>
  <c r="D39" i="3"/>
  <c r="C39" i="3"/>
  <c r="B39" i="3"/>
  <c r="D38" i="3"/>
  <c r="C38" i="3"/>
  <c r="B38" i="3"/>
  <c r="B35" i="3"/>
  <c r="C35" i="3"/>
  <c r="D35" i="3"/>
  <c r="C34" i="3"/>
  <c r="D34" i="3"/>
  <c r="B34" i="3"/>
  <c r="D30" i="3"/>
  <c r="E30" i="3" s="1"/>
  <c r="C30" i="3"/>
  <c r="B30" i="3"/>
  <c r="D29" i="3"/>
  <c r="D31" i="3" s="1"/>
  <c r="C29" i="3"/>
  <c r="C31" i="3" s="1"/>
  <c r="B29" i="3"/>
  <c r="B31" i="3" s="1"/>
  <c r="D27" i="3"/>
  <c r="C27" i="3"/>
  <c r="B27" i="3"/>
  <c r="D23" i="3"/>
  <c r="C23" i="3"/>
  <c r="B23" i="3"/>
  <c r="E43" i="3"/>
  <c r="E42" i="3"/>
  <c r="E39" i="3"/>
  <c r="E38" i="3"/>
  <c r="E35" i="3"/>
  <c r="E34" i="3"/>
  <c r="E26" i="3"/>
  <c r="E25" i="3"/>
  <c r="E22" i="3"/>
  <c r="E21" i="3"/>
  <c r="E17" i="3"/>
  <c r="E16" i="3"/>
  <c r="E13" i="3"/>
  <c r="E12" i="3"/>
  <c r="E9" i="3"/>
  <c r="E10" i="3" s="1"/>
  <c r="E8" i="3"/>
  <c r="E44" i="3" l="1"/>
  <c r="E40" i="3"/>
  <c r="E36" i="3"/>
  <c r="E27" i="3"/>
  <c r="E23" i="3"/>
  <c r="E29" i="3"/>
  <c r="E31" i="3" s="1"/>
  <c r="E18" i="3"/>
  <c r="E14" i="3"/>
  <c r="C21" i="5" l="1"/>
  <c r="D21" i="5"/>
  <c r="E21" i="5"/>
  <c r="C22" i="5"/>
  <c r="D22" i="5"/>
  <c r="E22" i="5"/>
  <c r="B22" i="5"/>
  <c r="B21" i="5"/>
  <c r="G26" i="4"/>
  <c r="F26" i="4"/>
  <c r="E26" i="4"/>
  <c r="D26" i="4"/>
  <c r="G25" i="4"/>
  <c r="F25" i="4"/>
  <c r="E25" i="4"/>
  <c r="D25" i="4"/>
  <c r="G24" i="4"/>
  <c r="F24" i="4"/>
  <c r="E24" i="4"/>
  <c r="D24" i="4"/>
  <c r="G22" i="4"/>
  <c r="F22" i="4"/>
  <c r="E22" i="4"/>
  <c r="D22" i="4"/>
  <c r="G21" i="4"/>
  <c r="F21" i="4"/>
  <c r="E21" i="4"/>
  <c r="D21" i="4"/>
  <c r="G20" i="4"/>
  <c r="F20" i="4"/>
  <c r="E20" i="4"/>
  <c r="D20" i="4"/>
</calcChain>
</file>

<file path=xl/sharedStrings.xml><?xml version="1.0" encoding="utf-8"?>
<sst xmlns="http://schemas.openxmlformats.org/spreadsheetml/2006/main" count="190" uniqueCount="79">
  <si>
    <t>Arrivi</t>
  </si>
  <si>
    <t>Residenti</t>
  </si>
  <si>
    <t>Non residenti</t>
  </si>
  <si>
    <t>Totale</t>
  </si>
  <si>
    <t>Presenze</t>
  </si>
  <si>
    <t/>
  </si>
  <si>
    <t>(a) Dati provvisori.</t>
  </si>
  <si>
    <t>Fonte: Istat, Movimento dei clienti negli esercizi ricettivi</t>
  </si>
  <si>
    <t>RESIDENZA DEI CLIENTI</t>
  </si>
  <si>
    <t>Valori assoluti</t>
  </si>
  <si>
    <t>Variazioni % 2023-24</t>
  </si>
  <si>
    <t>(differenza per la permanenza media)</t>
  </si>
  <si>
    <t>ESERCIZI ALBERGHIERI</t>
  </si>
  <si>
    <t>Permanenza media</t>
  </si>
  <si>
    <t>ESERCIZI EXTRA-ALBERGHIERI</t>
  </si>
  <si>
    <t>TOTALE ESERCIZI RICETTIVI</t>
  </si>
  <si>
    <t>Esercizi Alberghieri</t>
  </si>
  <si>
    <t>Esercizi Extra-alberghieri</t>
  </si>
  <si>
    <t>Totali</t>
  </si>
  <si>
    <r>
      <t xml:space="preserve">FIGURA 4. ARRIVI E PRESENZE NEGLI ESERCIZI RICETTIVI NELLA STAGIONE ESTIVA PER RESIDENZA DEI CLIENTI. </t>
    </r>
    <r>
      <rPr>
        <sz val="9.5"/>
        <color rgb="FF808080"/>
        <rFont val="Arial Narrow"/>
        <family val="2"/>
      </rPr>
      <t>Anno 2024 (a). Variazioni percentuali tendenziali 2023-2024</t>
    </r>
  </si>
  <si>
    <r>
      <t>FIGURA 3.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>NEGLI ESERCIZI RICETTIVI PER TIPO DI STRUTTURA RICETTIVA.</t>
    </r>
    <r>
      <rPr>
        <sz val="9.5"/>
        <color rgb="FF808080"/>
        <rFont val="Arial Narrow"/>
        <family val="2"/>
      </rPr>
      <t xml:space="preserve"> Ottobre-dicembre 2024 (a). Variazioni percentuali tendenziali 2023-2024.</t>
    </r>
  </si>
  <si>
    <r>
      <t>FIGURA 2. PRESENZE NEGLI ESERCIZI RICETTIVI PER RESIDENZA DEI CLIENTI.</t>
    </r>
    <r>
      <rPr>
        <sz val="9.5"/>
        <color rgb="FF808080"/>
        <rFont val="Arial Narrow"/>
        <family val="2"/>
      </rPr>
      <t xml:space="preserve"> Ottobre-dicembre 2024 (a). Variazioni percentuali tendenziali 2023-2024</t>
    </r>
  </si>
  <si>
    <r>
      <t>FIGURA 1. ARRIVI E PRESENZE NEGLI ESERCIZI RICETTIVI.</t>
    </r>
    <r>
      <rPr>
        <sz val="9.5"/>
        <color rgb="FF808080"/>
        <rFont val="Arial Narrow"/>
        <family val="2"/>
      </rPr>
      <t xml:space="preserve"> Ottobre-dicembre 2024 (a). Variazioni percentuali tendenziali 2023-2024.</t>
    </r>
  </si>
  <si>
    <t>ottobre</t>
  </si>
  <si>
    <t>novembre</t>
  </si>
  <si>
    <t>dicembre</t>
  </si>
  <si>
    <t>IV Trimestre</t>
  </si>
  <si>
    <t>Ottobre</t>
  </si>
  <si>
    <t>Novembre</t>
  </si>
  <si>
    <t>Dicembre</t>
  </si>
  <si>
    <t>Totale IV trimestre</t>
  </si>
  <si>
    <t>Spagna</t>
  </si>
  <si>
    <t>Italia</t>
  </si>
  <si>
    <t>Francia</t>
  </si>
  <si>
    <t>Germania</t>
  </si>
  <si>
    <t>Grecia</t>
  </si>
  <si>
    <t>Paesi Bassi</t>
  </si>
  <si>
    <t>Austria</t>
  </si>
  <si>
    <t>Croazia</t>
  </si>
  <si>
    <t>Polonia</t>
  </si>
  <si>
    <t>Portogallo</t>
  </si>
  <si>
    <t>Svezia</t>
  </si>
  <si>
    <t>Repubblica Ceca</t>
  </si>
  <si>
    <t>Belgio</t>
  </si>
  <si>
    <t>Irlanda</t>
  </si>
  <si>
    <t>Danimarca</t>
  </si>
  <si>
    <t>Ungheria</t>
  </si>
  <si>
    <t>Romania</t>
  </si>
  <si>
    <t>Finlandia</t>
  </si>
  <si>
    <t>Slovenia</t>
  </si>
  <si>
    <t>Cipro</t>
  </si>
  <si>
    <t>Slovacchia</t>
  </si>
  <si>
    <t>Malta</t>
  </si>
  <si>
    <t>Lituania</t>
  </si>
  <si>
    <t>Lettonia</t>
  </si>
  <si>
    <t>Lussemburgo</t>
  </si>
  <si>
    <t>Bulgaria</t>
  </si>
  <si>
    <r>
      <t>PROSPETTO 1.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ARRIVI, PRESENZE E PERMANENZA MEDIA PER TIPO DI STRUTTURA RICETTIVA E RESIDENZA DEI CLIENTI. </t>
    </r>
    <r>
      <rPr>
        <sz val="9.5"/>
        <color rgb="FF808080"/>
        <rFont val="Arial Narrow"/>
        <family val="2"/>
      </rPr>
      <t>Ottobre-dicembre 2024 (a). Valori assoluti, variazioni percentuali tendenziali 2023-2024 e differenze assolute per la permanenza media</t>
    </r>
  </si>
  <si>
    <t>PAESE DI DESTINAZIONE</t>
  </si>
  <si>
    <t>Valori assoluti in milioni</t>
  </si>
  <si>
    <t>Anno 2024 (a)</t>
  </si>
  <si>
    <t>Variazioni %</t>
  </si>
  <si>
    <t>2023-2024</t>
  </si>
  <si>
    <t>Quota % Non residenti</t>
  </si>
  <si>
    <r>
      <t>Totale</t>
    </r>
    <r>
      <rPr>
        <sz val="8"/>
        <color theme="1"/>
        <rFont val="Times New Roman"/>
        <family val="1"/>
      </rPr>
      <t> </t>
    </r>
  </si>
  <si>
    <t>Estonia</t>
  </si>
  <si>
    <t>(a) Dati gennaio-novembre provvisori, dicembre stimato.</t>
  </si>
  <si>
    <t>Fonte: Elaborazione su dati Eurostat</t>
  </si>
  <si>
    <r>
      <t>PROSPETTO 2. PRESENZE DEI CLIENTI DEGLI ESERCIZI RICETTIVI NEI PAESI DELL'UNIONE EUROPEA PER RESIDENZA.</t>
    </r>
    <r>
      <rPr>
        <sz val="10"/>
        <rFont val="Arial Narrow"/>
        <family val="2"/>
      </rPr>
      <t xml:space="preserve"> Anno 2024 (a). Valori assoluti in milioni, variazioni percentuali tendenziali 2023-2024</t>
    </r>
  </si>
  <si>
    <t>I trimestre</t>
  </si>
  <si>
    <t>II trimestre</t>
  </si>
  <si>
    <t>III trimestre</t>
  </si>
  <si>
    <t>IV trimestre</t>
  </si>
  <si>
    <t>Anno</t>
  </si>
  <si>
    <r>
      <t xml:space="preserve">FIGURA 5. PRESENZE NEGLI ESERCIZI RICETTIVI PER RESIDENZA DEI CLIENTI. </t>
    </r>
    <r>
      <rPr>
        <sz val="9.5"/>
        <color rgb="FF808080"/>
        <rFont val="Arial Narrow"/>
        <family val="2"/>
      </rPr>
      <t>Anno 2024 (a). Valori assoluti e variazione percentuale tendenziale 2023-2024.</t>
    </r>
  </si>
  <si>
    <t>Var. % Totale</t>
  </si>
  <si>
    <t>Var. % Non residenti</t>
  </si>
  <si>
    <t>Var. % Residenti</t>
  </si>
  <si>
    <t>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</si>
</sst>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0"/>
      <color rgb="FF00A3DB"/>
      <name val="Trebuchet MS"/>
      <family val="2"/>
    </font>
    <font>
      <sz val="9.5"/>
      <color rgb="FF808080"/>
      <name val="Arial Narrow"/>
      <family val="2"/>
    </font>
    <font>
      <b/>
      <sz val="8"/>
      <color theme="0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808080"/>
      <name val="Arial"/>
      <family val="2"/>
    </font>
    <font>
      <b/>
      <sz val="11"/>
      <color rgb="FF1F497D"/>
      <name val="Arial Narrow"/>
      <family val="2"/>
    </font>
    <font>
      <sz val="10"/>
      <color theme="1"/>
      <name val="Times New Roman"/>
      <family val="1"/>
    </font>
    <font>
      <b/>
      <sz val="8"/>
      <color rgb="FF595959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595959"/>
      <name val="Arial"/>
      <family val="2"/>
    </font>
    <font>
      <sz val="11"/>
      <color theme="1"/>
      <name val="Calibri"/>
      <family val="2"/>
      <scheme val="minor"/>
    </font>
    <font>
      <b/>
      <sz val="9"/>
      <color rgb="FF595959"/>
      <name val="Arial Narrow"/>
      <family val="2"/>
    </font>
    <font>
      <b/>
      <sz val="9"/>
      <color rgb="FFFFFFFF"/>
      <name val="Arial Narrow"/>
      <family val="2"/>
    </font>
    <font>
      <sz val="9"/>
      <color rgb="FFFFFFFF"/>
      <name val="Arial Narrow"/>
      <family val="2"/>
    </font>
    <font>
      <sz val="9"/>
      <color rgb="FF595959"/>
      <name val="Arial Narrow"/>
      <family val="2"/>
    </font>
    <font>
      <sz val="8"/>
      <color theme="1"/>
      <name val="Times New Roman"/>
      <family val="1"/>
    </font>
    <font>
      <sz val="7.5"/>
      <color rgb="FF404040"/>
      <name val="Arial"/>
      <family val="2"/>
    </font>
    <font>
      <b/>
      <sz val="10"/>
      <color rgb="FF00A3DB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3DB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/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12" fillId="0" borderId="4" xfId="0" applyNumberFormat="1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5" fontId="0" fillId="0" borderId="0" xfId="1" applyNumberFormat="1" applyFont="1"/>
    <xf numFmtId="0" fontId="14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vertical="center" wrapText="1"/>
    </xf>
    <xf numFmtId="166" fontId="17" fillId="3" borderId="0" xfId="0" applyNumberFormat="1" applyFont="1" applyFill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14" fillId="3" borderId="0" xfId="0" applyNumberFormat="1" applyFont="1" applyFill="1" applyAlignment="1">
      <alignment horizontal="right" vertical="center"/>
    </xf>
    <xf numFmtId="166" fontId="14" fillId="3" borderId="4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164" fontId="17" fillId="3" borderId="0" xfId="0" applyNumberFormat="1" applyFont="1" applyFill="1" applyAlignment="1">
      <alignment horizontal="right" vertical="center"/>
    </xf>
    <xf numFmtId="164" fontId="17" fillId="0" borderId="0" xfId="0" applyNumberFormat="1" applyFont="1" applyAlignment="1">
      <alignment horizontal="center" vertical="center" wrapText="1"/>
    </xf>
    <xf numFmtId="167" fontId="22" fillId="0" borderId="0" xfId="2" applyNumberFormat="1" applyFont="1"/>
    <xf numFmtId="0" fontId="22" fillId="0" borderId="0" xfId="2" applyNumberFormat="1" applyFont="1" applyAlignment="1">
      <alignment horizontal="left"/>
    </xf>
    <xf numFmtId="165" fontId="22" fillId="0" borderId="0" xfId="1" applyNumberFormat="1" applyFont="1"/>
    <xf numFmtId="0" fontId="14" fillId="0" borderId="4" xfId="0" applyFont="1" applyBorder="1" applyAlignment="1">
      <alignment vertical="center" wrapText="1"/>
    </xf>
    <xf numFmtId="166" fontId="14" fillId="0" borderId="4" xfId="0" applyNumberFormat="1" applyFont="1" applyBorder="1" applyAlignment="1">
      <alignment horizontal="right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164" fontId="14" fillId="3" borderId="4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Arrivi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1'!$D$22:$G$22</c:f>
              <c:numCache>
                <c:formatCode>0.0</c:formatCode>
                <c:ptCount val="4"/>
                <c:pt idx="0">
                  <c:v>-0.16619371553580339</c:v>
                </c:pt>
                <c:pt idx="1">
                  <c:v>7.7838096373716521</c:v>
                </c:pt>
                <c:pt idx="2">
                  <c:v>-2.4812939756442036</c:v>
                </c:pt>
                <c:pt idx="3">
                  <c:v>1.1921032571551411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940-B2CF-F12F15C08BA0}"/>
            </c:ext>
          </c:extLst>
        </c:ser>
        <c:ser>
          <c:idx val="1"/>
          <c:order val="1"/>
          <c:tx>
            <c:v>Presenze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A5-4940-B2CF-F12F15C08BA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A5-4940-B2CF-F12F15C08BA0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A5-4940-B2CF-F12F15C08BA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A5-4940-B2CF-F12F15C08BA0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1'!$D$26:$G$26</c:f>
              <c:numCache>
                <c:formatCode>0.0</c:formatCode>
                <c:ptCount val="4"/>
                <c:pt idx="0">
                  <c:v>14.969139143664204</c:v>
                </c:pt>
                <c:pt idx="1">
                  <c:v>13.782615519220956</c:v>
                </c:pt>
                <c:pt idx="2">
                  <c:v>2.8136274956292024</c:v>
                </c:pt>
                <c:pt idx="3">
                  <c:v>11.062374227858459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940-B2CF-F12F15C08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2'!$B$20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2'!$D$24:$G$24</c:f>
              <c:numCache>
                <c:formatCode>0.0</c:formatCode>
                <c:ptCount val="4"/>
                <c:pt idx="0">
                  <c:v>9.7012131453851005</c:v>
                </c:pt>
                <c:pt idx="1">
                  <c:v>13.667675762793818</c:v>
                </c:pt>
                <c:pt idx="2">
                  <c:v>-3.1114140871034643</c:v>
                </c:pt>
                <c:pt idx="3">
                  <c:v>5.903575031703272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2FA-892A-3851B47D1F2A}"/>
            </c:ext>
          </c:extLst>
        </c:ser>
        <c:ser>
          <c:idx val="1"/>
          <c:order val="1"/>
          <c:tx>
            <c:strRef>
              <c:f>'Figura 2'!$B$21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2'!$D$25:$G$25</c:f>
              <c:numCache>
                <c:formatCode>0.0</c:formatCode>
                <c:ptCount val="4"/>
                <c:pt idx="0">
                  <c:v>17.691781764223848</c:v>
                </c:pt>
                <c:pt idx="1">
                  <c:v>13.916241147644762</c:v>
                </c:pt>
                <c:pt idx="2">
                  <c:v>11.873064003170999</c:v>
                </c:pt>
                <c:pt idx="3">
                  <c:v>15.596595605493876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2FA-892A-3851B47D1F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'Figura 3'!$A$21</c:f>
              <c:strCache>
                <c:ptCount val="1"/>
                <c:pt idx="0">
                  <c:v>Esercizi Alberghieri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3'!$B$21:$E$21</c:f>
              <c:numCache>
                <c:formatCode>0.0</c:formatCode>
                <c:ptCount val="4"/>
                <c:pt idx="0">
                  <c:v>16.038595089139811</c:v>
                </c:pt>
                <c:pt idx="1">
                  <c:v>11.072867559643219</c:v>
                </c:pt>
                <c:pt idx="2">
                  <c:v>2.2823790786514127</c:v>
                </c:pt>
                <c:pt idx="3">
                  <c:v>10.567405488738226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B-48CF-A332-EC29678CA7A5}"/>
            </c:ext>
          </c:extLst>
        </c:ser>
        <c:ser>
          <c:idx val="3"/>
          <c:order val="1"/>
          <c:tx>
            <c:strRef>
              <c:f>'Figura 3'!$A$22</c:f>
              <c:strCache>
                <c:ptCount val="1"/>
                <c:pt idx="0">
                  <c:v>Esercizi Extra-alberghieri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ottobre</c:v>
                </c:pt>
                <c:pt idx="1">
                  <c:v>novembre</c:v>
                </c:pt>
                <c:pt idx="2">
                  <c:v>dicembre</c:v>
                </c:pt>
                <c:pt idx="3">
                  <c:v>IV Trimestre</c:v>
                </c:pt>
              </c:strCache>
            </c:strRef>
          </c:cat>
          <c:val>
            <c:numRef>
              <c:f>'Figura 3'!$B$22:$E$22</c:f>
              <c:numCache>
                <c:formatCode>0.0</c:formatCode>
                <c:ptCount val="4"/>
                <c:pt idx="0">
                  <c:v>12.771394969195249</c:v>
                </c:pt>
                <c:pt idx="1">
                  <c:v>20.797761077120203</c:v>
                </c:pt>
                <c:pt idx="2">
                  <c:v>4.1634053303113223</c:v>
                </c:pt>
                <c:pt idx="3">
                  <c:v>12.206602260954323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B-48CF-A332-EC29678CA7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925919"/>
        <c:axId val="5819503"/>
      </c:barChart>
      <c:catAx>
        <c:axId val="9192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19503"/>
        <c:crosses val="autoZero"/>
        <c:auto val="1"/>
        <c:lblAlgn val="ctr"/>
        <c:lblOffset val="100"/>
        <c:noMultiLvlLbl val="0"/>
      </c:catAx>
      <c:valAx>
        <c:axId val="581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192591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1B-4DF0-8F59-5BCF6D8B4581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B-4DF0-8F59-5BCF6D8B4581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A1B-4DF0-8F59-5BCF6D8B4581}"/>
              </c:ext>
            </c:extLst>
          </c:dPt>
          <c:dLbls>
            <c:dLbl>
              <c:idx val="0"/>
              <c:layout>
                <c:manualLayout>
                  <c:x val="-1.9244404083389791E-3"/>
                  <c:y val="3.166767723405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3D-4BF5-AC8F-2791B807E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4'!$B$20:$C$25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Residenti</c:v>
                  </c:pt>
                  <c:pt idx="2">
                    <c:v>Non residenti</c:v>
                  </c:pt>
                  <c:pt idx="4">
                    <c:v>Totali</c:v>
                  </c:pt>
                </c:lvl>
              </c:multiLvlStrCache>
            </c:multiLvlStrRef>
          </c:cat>
          <c:val>
            <c:numRef>
              <c:f>'Figura 4'!$D$20:$D$25</c:f>
              <c:numCache>
                <c:formatCode>0.0</c:formatCode>
                <c:ptCount val="6"/>
                <c:pt idx="0">
                  <c:v>-7.5614640774125332</c:v>
                </c:pt>
                <c:pt idx="1">
                  <c:v>-2.2098641953162819</c:v>
                </c:pt>
                <c:pt idx="2">
                  <c:v>0.8977393356365323</c:v>
                </c:pt>
                <c:pt idx="3">
                  <c:v>6.7884310875732243</c:v>
                </c:pt>
                <c:pt idx="4">
                  <c:v>-3.264783331352465</c:v>
                </c:pt>
                <c:pt idx="5">
                  <c:v>2.5025289652169884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1-4D80-9E74-21F91EA5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545951"/>
        <c:axId val="362551359"/>
      </c:barChart>
      <c:catAx>
        <c:axId val="36254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51359"/>
        <c:crosses val="autoZero"/>
        <c:auto val="1"/>
        <c:lblAlgn val="ctr"/>
        <c:lblOffset val="100"/>
        <c:noMultiLvlLbl val="0"/>
      </c:catAx>
      <c:valAx>
        <c:axId val="362551359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45951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66320573963722E-2"/>
          <c:y val="5.5436507936507937E-2"/>
          <c:w val="0.85660937904827705"/>
          <c:h val="0.69522579365079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5'!$A$20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EE-483F-9CC1-25CDE41084C4}"/>
              </c:ext>
            </c:extLst>
          </c:dPt>
          <c:cat>
            <c:strRef>
              <c:f>'Figura 5'!$B$19:$E$19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'Figura 5'!$B$20:$E$20</c:f>
              <c:numCache>
                <c:formatCode>_-* #,##0_-;\-* #,##0_-;_-* "-"??_-;_-@_-</c:formatCode>
                <c:ptCount val="4"/>
                <c:pt idx="0">
                  <c:v>30324956</c:v>
                </c:pt>
                <c:pt idx="1">
                  <c:v>46602848</c:v>
                </c:pt>
                <c:pt idx="2">
                  <c:v>99776697</c:v>
                </c:pt>
                <c:pt idx="3">
                  <c:v>31576552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EE-483F-9CC1-25CDE41084C4}"/>
            </c:ext>
          </c:extLst>
        </c:ser>
        <c:ser>
          <c:idx val="1"/>
          <c:order val="1"/>
          <c:tx>
            <c:strRef>
              <c:f>'Figura 5'!$A$21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'Figura 5'!$B$19:$E$19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'Figura 5'!$B$21:$E$21</c:f>
              <c:numCache>
                <c:formatCode>_-* #,##0_-;\-* #,##0_-;_-* "-"??_-;_-@_-</c:formatCode>
                <c:ptCount val="4"/>
                <c:pt idx="0">
                  <c:v>31629913</c:v>
                </c:pt>
                <c:pt idx="1">
                  <c:v>69358442</c:v>
                </c:pt>
                <c:pt idx="2">
                  <c:v>109876850</c:v>
                </c:pt>
                <c:pt idx="3">
                  <c:v>39214351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EE-483F-9CC1-25CDE410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545951"/>
        <c:axId val="362551359"/>
      </c:barChart>
      <c:lineChart>
        <c:grouping val="standard"/>
        <c:varyColors val="0"/>
        <c:ser>
          <c:idx val="3"/>
          <c:order val="2"/>
          <c:tx>
            <c:strRef>
              <c:f>'Figura 5'!$A$23</c:f>
              <c:strCache>
                <c:ptCount val="1"/>
                <c:pt idx="0">
                  <c:v>Var. % Residenti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1B-4994-9727-B9A0D50A9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5'!$B$19:$E$19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'Figura 5'!$B$23:$E$23</c:f>
              <c:numCache>
                <c:formatCode>0.0%</c:formatCode>
                <c:ptCount val="4"/>
                <c:pt idx="0">
                  <c:v>1.2724310828835484E-2</c:v>
                </c:pt>
                <c:pt idx="1">
                  <c:v>-6.2145221760926045E-2</c:v>
                </c:pt>
                <c:pt idx="2">
                  <c:v>-3.631501202699941E-2</c:v>
                </c:pt>
                <c:pt idx="3">
                  <c:v>5.9035750317032717E-2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EE-483F-9CC1-25CDE41084C4}"/>
            </c:ext>
          </c:extLst>
        </c:ser>
        <c:ser>
          <c:idx val="4"/>
          <c:order val="3"/>
          <c:tx>
            <c:strRef>
              <c:f>'Figura 5'!$A$24</c:f>
              <c:strCache>
                <c:ptCount val="1"/>
                <c:pt idx="0">
                  <c:v>Var. % Non residenti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0206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1B-4994-9727-B9A0D50A99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1B-4994-9727-B9A0D50A9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5'!$B$19:$E$19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'Figura 5'!$B$24:$E$24</c:f>
              <c:numCache>
                <c:formatCode>0.0%</c:formatCode>
                <c:ptCount val="4"/>
                <c:pt idx="0">
                  <c:v>0.15072891218891943</c:v>
                </c:pt>
                <c:pt idx="1">
                  <c:v>1.1740479236754779E-2</c:v>
                </c:pt>
                <c:pt idx="2">
                  <c:v>5.4294489185385146E-2</c:v>
                </c:pt>
                <c:pt idx="3">
                  <c:v>0.15596595605493876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EE-483F-9CC1-25CDE410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07840"/>
        <c:axId val="614409920"/>
      </c:lineChart>
      <c:catAx>
        <c:axId val="36254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51359"/>
        <c:crosses val="autoZero"/>
        <c:auto val="1"/>
        <c:lblAlgn val="ctr"/>
        <c:lblOffset val="100"/>
        <c:noMultiLvlLbl val="0"/>
      </c:catAx>
      <c:valAx>
        <c:axId val="362551359"/>
        <c:scaling>
          <c:orientation val="minMax"/>
          <c:min val="-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45951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valAx>
        <c:axId val="614409920"/>
        <c:scaling>
          <c:orientation val="minMax"/>
          <c:max val="0.18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614407840"/>
        <c:crosses val="max"/>
        <c:crossBetween val="between"/>
        <c:majorUnit val="6.0000000000000012E-2"/>
      </c:valAx>
      <c:catAx>
        <c:axId val="6144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40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26220200682587"/>
          <c:y val="0.86348452380952379"/>
          <c:w val="0.536722482911273"/>
          <c:h val="0.13651547619047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164581</xdr:colOff>
      <xdr:row>15</xdr:row>
      <xdr:rowOff>164989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376800</xdr:colOff>
      <xdr:row>14</xdr:row>
      <xdr:rowOff>90000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376800</xdr:colOff>
      <xdr:row>13</xdr:row>
      <xdr:rowOff>90000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2</xdr:row>
      <xdr:rowOff>19049</xdr:rowOff>
    </xdr:from>
    <xdr:to>
      <xdr:col>11</xdr:col>
      <xdr:colOff>19612</xdr:colOff>
      <xdr:row>15</xdr:row>
      <xdr:rowOff>53024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2</xdr:row>
      <xdr:rowOff>19049</xdr:rowOff>
    </xdr:from>
    <xdr:to>
      <xdr:col>11</xdr:col>
      <xdr:colOff>19612</xdr:colOff>
      <xdr:row>15</xdr:row>
      <xdr:rowOff>53024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G31" sqref="G31"/>
    </sheetView>
  </sheetViews>
  <sheetFormatPr defaultRowHeight="15" x14ac:dyDescent="0.25"/>
  <sheetData>
    <row r="1" spans="1:1" x14ac:dyDescent="0.25">
      <c r="A1" s="2" t="s">
        <v>22</v>
      </c>
    </row>
    <row r="17" spans="1:16" x14ac:dyDescent="0.25">
      <c r="A17" s="5" t="s">
        <v>6</v>
      </c>
    </row>
    <row r="18" spans="1:16" x14ac:dyDescent="0.25">
      <c r="A18" s="5" t="s">
        <v>7</v>
      </c>
    </row>
    <row r="19" spans="1:16" x14ac:dyDescent="0.25">
      <c r="D19" t="s">
        <v>23</v>
      </c>
      <c r="E19" t="s">
        <v>24</v>
      </c>
      <c r="F19" t="s">
        <v>25</v>
      </c>
      <c r="G19" t="s">
        <v>26</v>
      </c>
    </row>
    <row r="20" spans="1:16" ht="14.25" x14ac:dyDescent="0.25">
      <c r="A20" t="s">
        <v>0</v>
      </c>
      <c r="B20" t="s">
        <v>1</v>
      </c>
      <c r="C20" s="4"/>
      <c r="D20" s="4">
        <v>-7.6555182795448733</v>
      </c>
      <c r="E20" s="4">
        <v>8.9937504160056996</v>
      </c>
      <c r="F20" s="4">
        <v>-8.196551320288016</v>
      </c>
      <c r="G20" s="4">
        <v>-3.1003120727128768</v>
      </c>
      <c r="H20" s="4"/>
    </row>
    <row r="21" spans="1:16" ht="14.25" x14ac:dyDescent="0.25">
      <c r="A21" t="s">
        <v>0</v>
      </c>
      <c r="B21" t="s">
        <v>2</v>
      </c>
      <c r="C21" s="4"/>
      <c r="D21" s="4">
        <v>4.908987407302293</v>
      </c>
      <c r="E21" s="4">
        <v>6.0980657651009862</v>
      </c>
      <c r="F21" s="4">
        <v>8.5475619751506198</v>
      </c>
      <c r="G21" s="4">
        <v>5.972892178815866</v>
      </c>
      <c r="H21" s="4"/>
    </row>
    <row r="22" spans="1:16" ht="14.25" x14ac:dyDescent="0.25">
      <c r="A22" t="s">
        <v>0</v>
      </c>
      <c r="B22" t="s">
        <v>3</v>
      </c>
      <c r="C22" s="4"/>
      <c r="D22" s="4">
        <v>-0.16619371553580339</v>
      </c>
      <c r="E22" s="4">
        <v>7.7838096373716521</v>
      </c>
      <c r="F22" s="4">
        <v>-2.4812939756442036</v>
      </c>
      <c r="G22" s="4">
        <v>1.1921032571551411</v>
      </c>
      <c r="H22" s="4"/>
    </row>
    <row r="23" spans="1:16" x14ac:dyDescent="0.25">
      <c r="D23" t="s">
        <v>23</v>
      </c>
      <c r="E23" t="s">
        <v>24</v>
      </c>
      <c r="F23" t="s">
        <v>25</v>
      </c>
      <c r="G23" t="s">
        <v>26</v>
      </c>
    </row>
    <row r="24" spans="1:16" ht="14.25" x14ac:dyDescent="0.25">
      <c r="A24" t="s">
        <v>4</v>
      </c>
      <c r="B24" t="s">
        <v>1</v>
      </c>
      <c r="C24" s="4"/>
      <c r="D24" s="4">
        <v>9.7012131453851005</v>
      </c>
      <c r="E24" s="4">
        <v>13.667675762793818</v>
      </c>
      <c r="F24" s="4">
        <v>-3.1114140871034643</v>
      </c>
      <c r="G24" s="4">
        <v>5.903575031703272</v>
      </c>
      <c r="H24" s="4"/>
      <c r="P24" t="s">
        <v>5</v>
      </c>
    </row>
    <row r="25" spans="1:16" x14ac:dyDescent="0.25">
      <c r="A25" t="s">
        <v>4</v>
      </c>
      <c r="B25" t="s">
        <v>2</v>
      </c>
      <c r="C25" s="4"/>
      <c r="D25" s="4">
        <v>17.691781764223848</v>
      </c>
      <c r="E25" s="4">
        <v>13.916241147644762</v>
      </c>
      <c r="F25" s="4">
        <v>11.873064003170999</v>
      </c>
      <c r="G25" s="4">
        <v>15.596595605493876</v>
      </c>
      <c r="H25" s="4"/>
      <c r="P25" t="s">
        <v>5</v>
      </c>
    </row>
    <row r="26" spans="1:16" x14ac:dyDescent="0.25">
      <c r="A26" t="s">
        <v>4</v>
      </c>
      <c r="B26" t="s">
        <v>3</v>
      </c>
      <c r="C26" s="4"/>
      <c r="D26" s="4">
        <v>14.969139143664204</v>
      </c>
      <c r="E26" s="4">
        <v>13.782615519220956</v>
      </c>
      <c r="F26" s="4">
        <v>2.8136274956292024</v>
      </c>
      <c r="G26" s="4">
        <v>11.062374227858459</v>
      </c>
      <c r="H26" s="4"/>
      <c r="P26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B50" sqref="B50:F51"/>
    </sheetView>
  </sheetViews>
  <sheetFormatPr defaultRowHeight="15" x14ac:dyDescent="0.25"/>
  <cols>
    <col min="1" max="1" width="20.42578125" customWidth="1"/>
    <col min="2" max="2" width="10" bestFit="1" customWidth="1"/>
    <col min="5" max="5" width="10" bestFit="1" customWidth="1"/>
    <col min="6" max="6" width="2.85546875" customWidth="1"/>
  </cols>
  <sheetData>
    <row r="1" spans="1:10" ht="17.25" thickBot="1" x14ac:dyDescent="0.35">
      <c r="A1" s="1" t="s">
        <v>57</v>
      </c>
    </row>
    <row r="2" spans="1:10" x14ac:dyDescent="0.25">
      <c r="A2" s="56" t="s">
        <v>8</v>
      </c>
      <c r="B2" s="59" t="s">
        <v>9</v>
      </c>
      <c r="C2" s="59"/>
      <c r="D2" s="59"/>
      <c r="E2" s="59"/>
      <c r="F2" s="59"/>
      <c r="G2" s="59" t="s">
        <v>10</v>
      </c>
      <c r="H2" s="59"/>
      <c r="I2" s="59"/>
      <c r="J2" s="59"/>
    </row>
    <row r="3" spans="1:10" ht="15.75" thickBot="1" x14ac:dyDescent="0.3">
      <c r="A3" s="57"/>
      <c r="B3" s="60"/>
      <c r="C3" s="60"/>
      <c r="D3" s="60"/>
      <c r="E3" s="60"/>
      <c r="F3" s="60"/>
      <c r="G3" s="60" t="s">
        <v>11</v>
      </c>
      <c r="H3" s="60"/>
      <c r="I3" s="60"/>
      <c r="J3" s="60"/>
    </row>
    <row r="4" spans="1:10" x14ac:dyDescent="0.25">
      <c r="A4" s="57"/>
      <c r="B4" s="53" t="s">
        <v>27</v>
      </c>
      <c r="C4" s="53" t="s">
        <v>28</v>
      </c>
      <c r="D4" s="53" t="s">
        <v>29</v>
      </c>
      <c r="E4" s="53" t="s">
        <v>30</v>
      </c>
      <c r="F4" s="53"/>
      <c r="G4" s="53" t="s">
        <v>27</v>
      </c>
      <c r="H4" s="53" t="s">
        <v>28</v>
      </c>
      <c r="I4" s="53" t="s">
        <v>29</v>
      </c>
      <c r="J4" s="53" t="s">
        <v>30</v>
      </c>
    </row>
    <row r="5" spans="1:10" ht="15.75" thickBot="1" x14ac:dyDescent="0.3">
      <c r="A5" s="58"/>
      <c r="B5" s="54"/>
      <c r="C5" s="54"/>
      <c r="D5" s="54"/>
      <c r="E5" s="54"/>
      <c r="F5" s="54"/>
      <c r="G5" s="54"/>
      <c r="H5" s="54"/>
      <c r="I5" s="54"/>
      <c r="J5" s="54"/>
    </row>
    <row r="6" spans="1:10" thickBot="1" x14ac:dyDescent="0.3">
      <c r="A6" s="55" t="s">
        <v>12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6" t="s">
        <v>1</v>
      </c>
      <c r="B7" s="7"/>
      <c r="C7" s="7"/>
      <c r="D7" s="7"/>
      <c r="E7" s="8"/>
      <c r="F7" s="8"/>
      <c r="G7" s="8"/>
      <c r="H7" s="8"/>
      <c r="I7" s="8"/>
      <c r="J7" s="8"/>
    </row>
    <row r="8" spans="1:10" ht="14.25" x14ac:dyDescent="0.25">
      <c r="A8" s="9" t="s">
        <v>0</v>
      </c>
      <c r="B8" s="10">
        <v>2930396</v>
      </c>
      <c r="C8" s="10">
        <v>2951426</v>
      </c>
      <c r="D8" s="10">
        <v>3250208</v>
      </c>
      <c r="E8" s="11">
        <f>B8+C8+D8</f>
        <v>9132030</v>
      </c>
      <c r="F8" s="12"/>
      <c r="G8" s="25">
        <v>-8.6986865603934227</v>
      </c>
      <c r="H8" s="25">
        <v>5.1674632964724276</v>
      </c>
      <c r="I8" s="25">
        <v>-8.807636549019211</v>
      </c>
      <c r="J8" s="26">
        <v>-4.6772602046509455</v>
      </c>
    </row>
    <row r="9" spans="1:10" ht="14.25" x14ac:dyDescent="0.25">
      <c r="A9" s="9" t="s">
        <v>4</v>
      </c>
      <c r="B9" s="10">
        <v>7839338</v>
      </c>
      <c r="C9" s="10">
        <v>6796727</v>
      </c>
      <c r="D9" s="10">
        <v>7887848</v>
      </c>
      <c r="E9" s="11">
        <f>B9+C9+D9</f>
        <v>22523913</v>
      </c>
      <c r="F9" s="12"/>
      <c r="G9" s="25">
        <v>11.330559396673747</v>
      </c>
      <c r="H9" s="25">
        <v>11.334493407707829</v>
      </c>
      <c r="I9" s="25">
        <v>-2.9653465943354189</v>
      </c>
      <c r="J9" s="26">
        <v>5.8694555570304097</v>
      </c>
    </row>
    <row r="10" spans="1:10" ht="14.25" x14ac:dyDescent="0.25">
      <c r="A10" s="9" t="s">
        <v>13</v>
      </c>
      <c r="B10" s="22">
        <v>2.6751804193016917</v>
      </c>
      <c r="C10" s="22">
        <v>2.3028620741295902</v>
      </c>
      <c r="D10" s="22">
        <v>2.4268748338567869</v>
      </c>
      <c r="E10" s="21">
        <f>E9/E8</f>
        <v>2.4664738289296029</v>
      </c>
      <c r="F10" s="12"/>
      <c r="G10" s="22">
        <v>0.48128606276745733</v>
      </c>
      <c r="H10" s="22">
        <v>0.12755992611536859</v>
      </c>
      <c r="I10" s="22">
        <v>0.14611796884399153</v>
      </c>
      <c r="J10" s="21">
        <v>0.24571013679515419</v>
      </c>
    </row>
    <row r="11" spans="1:10" ht="14.25" x14ac:dyDescent="0.25">
      <c r="A11" s="6" t="s">
        <v>2</v>
      </c>
      <c r="B11" s="14"/>
      <c r="C11" s="14"/>
      <c r="D11" s="14"/>
      <c r="E11" s="13"/>
      <c r="F11" s="12"/>
      <c r="G11" s="12"/>
      <c r="H11" s="12"/>
      <c r="I11" s="12"/>
      <c r="J11" s="13"/>
    </row>
    <row r="12" spans="1:10" ht="14.25" x14ac:dyDescent="0.25">
      <c r="A12" s="9" t="s">
        <v>0</v>
      </c>
      <c r="B12" s="10">
        <v>4403545</v>
      </c>
      <c r="C12" s="10">
        <v>2002999</v>
      </c>
      <c r="D12" s="10">
        <v>1954967</v>
      </c>
      <c r="E12" s="11">
        <f>B12+C12+D12</f>
        <v>8361511</v>
      </c>
      <c r="F12" s="12"/>
      <c r="G12" s="25">
        <v>2.3538709171310526</v>
      </c>
      <c r="H12" s="25">
        <v>3.2189061264032857</v>
      </c>
      <c r="I12" s="25">
        <v>5.7024601243579349</v>
      </c>
      <c r="J12" s="26">
        <v>3.3266273783382005</v>
      </c>
    </row>
    <row r="13" spans="1:10" ht="14.25" x14ac:dyDescent="0.25">
      <c r="A13" s="9" t="s">
        <v>4</v>
      </c>
      <c r="B13" s="10">
        <v>14837248</v>
      </c>
      <c r="C13" s="10">
        <v>5813339</v>
      </c>
      <c r="D13" s="10">
        <v>6020290</v>
      </c>
      <c r="E13" s="11">
        <f>B13+C13+D13</f>
        <v>26670877</v>
      </c>
      <c r="F13" s="12"/>
      <c r="G13" s="25">
        <v>18.69055871864656</v>
      </c>
      <c r="H13" s="25">
        <v>10.768539834525683</v>
      </c>
      <c r="I13" s="25">
        <v>10.082545132126519</v>
      </c>
      <c r="J13" s="26">
        <v>14.872269639034268</v>
      </c>
    </row>
    <row r="14" spans="1:10" ht="14.25" x14ac:dyDescent="0.25">
      <c r="A14" s="9" t="s">
        <v>13</v>
      </c>
      <c r="B14" s="22">
        <v>3.3693871642052029</v>
      </c>
      <c r="C14" s="22">
        <v>2.9023174749463179</v>
      </c>
      <c r="D14" s="22">
        <v>3.0794842061272645</v>
      </c>
      <c r="E14" s="21">
        <f>E13/E12</f>
        <v>3.1897197767245657</v>
      </c>
      <c r="F14" s="12"/>
      <c r="G14" s="22">
        <v>0.46376583595445187</v>
      </c>
      <c r="H14" s="22">
        <v>0.19781278938280078</v>
      </c>
      <c r="I14" s="22">
        <v>0.12252989415105464</v>
      </c>
      <c r="J14" s="21">
        <v>0.32059402647525514</v>
      </c>
    </row>
    <row r="15" spans="1:10" ht="14.25" x14ac:dyDescent="0.25">
      <c r="A15" s="6" t="s">
        <v>3</v>
      </c>
      <c r="B15" s="14"/>
      <c r="C15" s="14"/>
      <c r="D15" s="14"/>
      <c r="E15" s="13"/>
      <c r="F15" s="12"/>
      <c r="G15" s="12"/>
      <c r="H15" s="12"/>
      <c r="I15" s="12"/>
      <c r="J15" s="13"/>
    </row>
    <row r="16" spans="1:10" ht="14.25" x14ac:dyDescent="0.25">
      <c r="A16" s="9" t="s">
        <v>0</v>
      </c>
      <c r="B16" s="10">
        <v>7333941</v>
      </c>
      <c r="C16" s="10">
        <v>4954425</v>
      </c>
      <c r="D16" s="10">
        <v>5205175</v>
      </c>
      <c r="E16" s="11">
        <f>B16+C16+D16</f>
        <v>17493541</v>
      </c>
      <c r="F16" s="12"/>
      <c r="G16" s="25">
        <v>-2.3685469237125329</v>
      </c>
      <c r="H16" s="25">
        <v>4.3708990695270913</v>
      </c>
      <c r="I16" s="25">
        <v>-3.8504343579152076</v>
      </c>
      <c r="J16" s="26">
        <v>-1.0122322191513367</v>
      </c>
    </row>
    <row r="17" spans="1:10" ht="14.25" x14ac:dyDescent="0.25">
      <c r="A17" s="9" t="s">
        <v>4</v>
      </c>
      <c r="B17" s="10">
        <v>22676586</v>
      </c>
      <c r="C17" s="10">
        <v>12610066</v>
      </c>
      <c r="D17" s="10">
        <v>13908138</v>
      </c>
      <c r="E17" s="11">
        <f>B17+C17+D17</f>
        <v>49194790</v>
      </c>
      <c r="F17" s="12"/>
      <c r="G17" s="25">
        <v>16.038595089139811</v>
      </c>
      <c r="H17" s="25">
        <v>11.072867559643219</v>
      </c>
      <c r="I17" s="25">
        <v>2.2823790786514127</v>
      </c>
      <c r="J17" s="26">
        <v>10.567405488738226</v>
      </c>
    </row>
    <row r="18" spans="1:10" thickBot="1" x14ac:dyDescent="0.3">
      <c r="A18" s="15" t="s">
        <v>13</v>
      </c>
      <c r="B18" s="23">
        <v>3.0920055124523089</v>
      </c>
      <c r="C18" s="23">
        <v>2.5452128148069657</v>
      </c>
      <c r="D18" s="23">
        <v>2.6719827863616499</v>
      </c>
      <c r="E18" s="21">
        <f>E17/E16</f>
        <v>2.8121687884688411</v>
      </c>
      <c r="F18" s="16"/>
      <c r="G18" s="23">
        <v>0.49048322696866808</v>
      </c>
      <c r="H18" s="23">
        <v>0.15357428380352589</v>
      </c>
      <c r="I18" s="23">
        <v>0.16021109483455254</v>
      </c>
      <c r="J18" s="24">
        <v>0.2945162328804094</v>
      </c>
    </row>
    <row r="19" spans="1:10" thickBot="1" x14ac:dyDescent="0.3">
      <c r="A19" s="55" t="s">
        <v>14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14.25" x14ac:dyDescent="0.25">
      <c r="A20" s="6" t="s">
        <v>1</v>
      </c>
      <c r="B20" s="14"/>
      <c r="C20" s="14"/>
      <c r="D20" s="14"/>
      <c r="E20" s="8"/>
      <c r="F20" s="8"/>
      <c r="G20" s="8"/>
      <c r="H20" s="8"/>
      <c r="I20" s="8"/>
      <c r="J20" s="8"/>
    </row>
    <row r="21" spans="1:10" ht="14.25" x14ac:dyDescent="0.25">
      <c r="A21" s="9" t="s">
        <v>0</v>
      </c>
      <c r="B21" s="10">
        <v>879717</v>
      </c>
      <c r="C21" s="10">
        <v>863958</v>
      </c>
      <c r="D21" s="10">
        <v>990499</v>
      </c>
      <c r="E21" s="11">
        <f>B21+C21+D21</f>
        <v>2734174</v>
      </c>
      <c r="F21" s="12"/>
      <c r="G21" s="25">
        <v>-4.0018987548969331</v>
      </c>
      <c r="H21" s="25">
        <v>24.463262104424569</v>
      </c>
      <c r="I21" s="25">
        <v>-6.1325233839709625</v>
      </c>
      <c r="J21" s="26">
        <v>2.5668977588645885</v>
      </c>
    </row>
    <row r="22" spans="1:10" ht="14.25" x14ac:dyDescent="0.25">
      <c r="A22" s="9" t="s">
        <v>4</v>
      </c>
      <c r="B22" s="10">
        <v>3019871</v>
      </c>
      <c r="C22" s="10">
        <v>2820362</v>
      </c>
      <c r="D22" s="10">
        <v>3212406</v>
      </c>
      <c r="E22" s="11">
        <f>B22+C22+D22</f>
        <v>9052639</v>
      </c>
      <c r="F22" s="12"/>
      <c r="G22" s="25">
        <v>5.6860102491811606</v>
      </c>
      <c r="H22" s="25">
        <v>19.713522411145341</v>
      </c>
      <c r="I22" s="25">
        <v>-3.4682143455990131</v>
      </c>
      <c r="J22" s="26">
        <v>5.9885633627427328</v>
      </c>
    </row>
    <row r="23" spans="1:10" ht="14.25" x14ac:dyDescent="0.25">
      <c r="A23" s="9" t="s">
        <v>13</v>
      </c>
      <c r="B23" s="22">
        <f t="shared" ref="B23:D23" si="0">IF(B21&lt;&gt;"",B22/B21,"")</f>
        <v>3.4327755403158062</v>
      </c>
      <c r="C23" s="22">
        <f t="shared" si="0"/>
        <v>3.2644665597170235</v>
      </c>
      <c r="D23" s="22">
        <f t="shared" si="0"/>
        <v>3.2432198316202236</v>
      </c>
      <c r="E23" s="21">
        <f>E22/E21</f>
        <v>3.3109227869184625</v>
      </c>
      <c r="F23" s="12"/>
      <c r="G23" s="22">
        <v>0.31467189448815658</v>
      </c>
      <c r="H23" s="22">
        <v>-0.12952059286016837</v>
      </c>
      <c r="I23" s="22">
        <v>8.9513934215915469E-2</v>
      </c>
      <c r="J23" s="21">
        <v>0.10688767030762136</v>
      </c>
    </row>
    <row r="24" spans="1:10" ht="14.25" x14ac:dyDescent="0.25">
      <c r="A24" s="6" t="s">
        <v>2</v>
      </c>
      <c r="B24" s="14"/>
      <c r="C24" s="14"/>
      <c r="D24" s="14"/>
      <c r="E24" s="13"/>
      <c r="F24" s="12"/>
      <c r="G24" s="12"/>
      <c r="H24" s="12"/>
      <c r="I24" s="12"/>
      <c r="J24" s="13"/>
    </row>
    <row r="25" spans="1:10" ht="14.25" x14ac:dyDescent="0.25">
      <c r="A25" s="9" t="s">
        <v>0</v>
      </c>
      <c r="B25" s="10">
        <v>1983952</v>
      </c>
      <c r="C25" s="10">
        <v>662734</v>
      </c>
      <c r="D25" s="10">
        <v>643425</v>
      </c>
      <c r="E25" s="11">
        <f>B25+C25+D25</f>
        <v>3290111</v>
      </c>
      <c r="F25" s="12"/>
      <c r="G25" s="25">
        <v>11.06283095033233</v>
      </c>
      <c r="H25" s="25">
        <v>15.86603098343832</v>
      </c>
      <c r="I25" s="25">
        <v>18.215373648219121</v>
      </c>
      <c r="J25" s="26">
        <v>13.350556983777981</v>
      </c>
    </row>
    <row r="26" spans="1:10" ht="14.25" x14ac:dyDescent="0.25">
      <c r="A26" s="9" t="s">
        <v>4</v>
      </c>
      <c r="B26" s="10">
        <v>7704206</v>
      </c>
      <c r="C26" s="10">
        <v>2477010</v>
      </c>
      <c r="D26" s="10">
        <v>2362258</v>
      </c>
      <c r="E26" s="11">
        <f>B26+C26+D26</f>
        <v>12543474</v>
      </c>
      <c r="F26" s="12"/>
      <c r="G26" s="25">
        <v>15.814877334068131</v>
      </c>
      <c r="H26" s="25">
        <v>22.056453222311852</v>
      </c>
      <c r="I26" s="25">
        <v>16.711025517002522</v>
      </c>
      <c r="J26" s="26">
        <v>17.167484323381245</v>
      </c>
    </row>
    <row r="27" spans="1:10" ht="14.25" x14ac:dyDescent="0.25">
      <c r="A27" s="9" t="s">
        <v>13</v>
      </c>
      <c r="B27" s="22">
        <f t="shared" ref="B27:D27" si="1">IF(B25&lt;&gt;"",B26/B25,"")</f>
        <v>3.8832622966684678</v>
      </c>
      <c r="C27" s="22">
        <f t="shared" si="1"/>
        <v>3.7375628834494683</v>
      </c>
      <c r="D27" s="22">
        <f t="shared" si="1"/>
        <v>3.6713805027781015</v>
      </c>
      <c r="E27" s="21">
        <f>E26/E25</f>
        <v>3.8124774513686619</v>
      </c>
      <c r="F27" s="12"/>
      <c r="G27" s="22">
        <v>0.15933568276165433</v>
      </c>
      <c r="H27" s="22">
        <v>0.18956058268178833</v>
      </c>
      <c r="I27" s="22">
        <v>-4.7322302017941631E-2</v>
      </c>
      <c r="J27" s="21">
        <v>0.12419784806155576</v>
      </c>
    </row>
    <row r="28" spans="1:10" ht="14.25" x14ac:dyDescent="0.25">
      <c r="A28" s="6" t="s">
        <v>3</v>
      </c>
      <c r="B28" s="14"/>
      <c r="C28" s="14"/>
      <c r="D28" s="14"/>
      <c r="E28" s="13"/>
      <c r="F28" s="12"/>
      <c r="G28" s="12"/>
      <c r="H28" s="12"/>
      <c r="I28" s="12"/>
      <c r="J28" s="13"/>
    </row>
    <row r="29" spans="1:10" ht="14.25" x14ac:dyDescent="0.25">
      <c r="A29" s="9" t="s">
        <v>0</v>
      </c>
      <c r="B29" s="10">
        <f t="shared" ref="B29:D30" si="2">B25+B21</f>
        <v>2863669</v>
      </c>
      <c r="C29" s="10">
        <f t="shared" si="2"/>
        <v>1526692</v>
      </c>
      <c r="D29" s="10">
        <f t="shared" si="2"/>
        <v>1633924</v>
      </c>
      <c r="E29" s="11">
        <f>B29+C29+D29</f>
        <v>6024285</v>
      </c>
      <c r="F29" s="12"/>
      <c r="G29" s="25">
        <v>5.9549572782708404</v>
      </c>
      <c r="H29" s="25">
        <v>20.579403378799967</v>
      </c>
      <c r="I29" s="25">
        <v>2.1526834770039489</v>
      </c>
      <c r="J29" s="26">
        <v>8.1880702434924562</v>
      </c>
    </row>
    <row r="30" spans="1:10" ht="14.25" x14ac:dyDescent="0.25">
      <c r="A30" s="9" t="s">
        <v>4</v>
      </c>
      <c r="B30" s="10">
        <f t="shared" si="2"/>
        <v>10724077</v>
      </c>
      <c r="C30" s="10">
        <f t="shared" si="2"/>
        <v>5297372</v>
      </c>
      <c r="D30" s="10">
        <f t="shared" si="2"/>
        <v>5574664</v>
      </c>
      <c r="E30" s="11">
        <f>B30+C30+D30</f>
        <v>21596113</v>
      </c>
      <c r="F30" s="12"/>
      <c r="G30" s="25">
        <v>12.771394969195249</v>
      </c>
      <c r="H30" s="25">
        <v>20.797761077120203</v>
      </c>
      <c r="I30" s="25">
        <v>4.1634053303113223</v>
      </c>
      <c r="J30" s="26">
        <v>12.206602260954323</v>
      </c>
    </row>
    <row r="31" spans="1:10" thickBot="1" x14ac:dyDescent="0.3">
      <c r="A31" s="15" t="s">
        <v>13</v>
      </c>
      <c r="B31" s="23">
        <f t="shared" ref="B31:D31" si="3">IF(OR(B29="",B29=0),"",B30/B29)</f>
        <v>3.7448730981129454</v>
      </c>
      <c r="C31" s="23">
        <f t="shared" si="3"/>
        <v>3.4698367450671124</v>
      </c>
      <c r="D31" s="23">
        <f t="shared" si="3"/>
        <v>3.4118257642338321</v>
      </c>
      <c r="E31" s="21">
        <f>E30/E29</f>
        <v>3.5848425165808058</v>
      </c>
      <c r="F31" s="16"/>
      <c r="G31" s="23">
        <v>0.22635788216221719</v>
      </c>
      <c r="H31" s="23">
        <v>6.2721821865237004E-3</v>
      </c>
      <c r="I31" s="23">
        <v>6.5860295197412988E-2</v>
      </c>
      <c r="J31" s="24">
        <v>0.12838642415118784</v>
      </c>
    </row>
    <row r="32" spans="1:10" thickBot="1" x14ac:dyDescent="0.3">
      <c r="A32" s="55" t="s">
        <v>15</v>
      </c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4.25" x14ac:dyDescent="0.25">
      <c r="A33" s="6" t="s">
        <v>1</v>
      </c>
      <c r="B33" s="17"/>
      <c r="C33" s="17"/>
      <c r="D33" s="17"/>
      <c r="E33" s="12"/>
      <c r="F33" s="12"/>
      <c r="G33" s="12"/>
      <c r="H33" s="12"/>
      <c r="I33" s="12"/>
      <c r="J33" s="12"/>
    </row>
    <row r="34" spans="1:10" ht="14.25" x14ac:dyDescent="0.25">
      <c r="A34" s="9" t="s">
        <v>0</v>
      </c>
      <c r="B34" s="10">
        <f>B8+B21</f>
        <v>3810113</v>
      </c>
      <c r="C34" s="10">
        <f t="shared" ref="C34:D35" si="4">C8+C21</f>
        <v>3815384</v>
      </c>
      <c r="D34" s="10">
        <f t="shared" si="4"/>
        <v>4240707</v>
      </c>
      <c r="E34" s="11">
        <f>B34+C34+D34</f>
        <v>11866204</v>
      </c>
      <c r="F34" s="12"/>
      <c r="G34" s="25">
        <v>-7.6555182795448733</v>
      </c>
      <c r="H34" s="25">
        <v>8.9937504160056996</v>
      </c>
      <c r="I34" s="25">
        <v>-8.196551320288016</v>
      </c>
      <c r="J34" s="26">
        <v>-3.1003120727128768</v>
      </c>
    </row>
    <row r="35" spans="1:10" ht="14.25" x14ac:dyDescent="0.25">
      <c r="A35" s="9" t="s">
        <v>4</v>
      </c>
      <c r="B35" s="10">
        <f>B9+B22</f>
        <v>10859209</v>
      </c>
      <c r="C35" s="10">
        <f t="shared" si="4"/>
        <v>9617089</v>
      </c>
      <c r="D35" s="10">
        <f t="shared" si="4"/>
        <v>11100254</v>
      </c>
      <c r="E35" s="11">
        <f>B35+C35+D35</f>
        <v>31576552</v>
      </c>
      <c r="F35" s="12"/>
      <c r="G35" s="25">
        <v>9.7012131453851005</v>
      </c>
      <c r="H35" s="25">
        <v>13.667675762793818</v>
      </c>
      <c r="I35" s="25">
        <v>-3.1114140871034643</v>
      </c>
      <c r="J35" s="26">
        <v>5.903575031703272</v>
      </c>
    </row>
    <row r="36" spans="1:10" ht="14.25" x14ac:dyDescent="0.25">
      <c r="A36" s="9" t="s">
        <v>13</v>
      </c>
      <c r="B36" s="22">
        <f>B35/B34</f>
        <v>2.8501015586676828</v>
      </c>
      <c r="C36" s="22">
        <f t="shared" ref="C36:D36" si="5">C35/C34</f>
        <v>2.5206084105820019</v>
      </c>
      <c r="D36" s="22">
        <f t="shared" si="5"/>
        <v>2.6175479701851603</v>
      </c>
      <c r="E36" s="21">
        <f>E35/E34</f>
        <v>2.661049144275625</v>
      </c>
      <c r="F36" s="12"/>
      <c r="G36" s="22">
        <v>0.45093801489696972</v>
      </c>
      <c r="H36" s="22">
        <v>0.10364543358950939</v>
      </c>
      <c r="I36" s="22">
        <v>0.13738037889005339</v>
      </c>
      <c r="J36" s="21">
        <v>0.22624152269824993</v>
      </c>
    </row>
    <row r="37" spans="1:10" ht="14.25" x14ac:dyDescent="0.25">
      <c r="A37" s="6" t="s">
        <v>2</v>
      </c>
      <c r="B37" s="14"/>
      <c r="C37" s="14"/>
      <c r="D37" s="14"/>
      <c r="E37" s="13"/>
      <c r="F37" s="12"/>
      <c r="G37" s="12"/>
      <c r="H37" s="12"/>
      <c r="I37" s="12"/>
      <c r="J37" s="13"/>
    </row>
    <row r="38" spans="1:10" ht="14.25" x14ac:dyDescent="0.25">
      <c r="A38" s="9" t="s">
        <v>0</v>
      </c>
      <c r="B38" s="10">
        <f>B12+B25</f>
        <v>6387497</v>
      </c>
      <c r="C38" s="10">
        <f t="shared" ref="C38:D38" si="6">C12+C25</f>
        <v>2665733</v>
      </c>
      <c r="D38" s="10">
        <f t="shared" si="6"/>
        <v>2598392</v>
      </c>
      <c r="E38" s="11">
        <f>B38+C38+D38</f>
        <v>11651622</v>
      </c>
      <c r="F38" s="12"/>
      <c r="G38" s="25">
        <v>4.908987407302293</v>
      </c>
      <c r="H38" s="25">
        <v>6.0980657651009862</v>
      </c>
      <c r="I38" s="25">
        <v>8.5475619751506198</v>
      </c>
      <c r="J38" s="26">
        <v>5.972892178815866</v>
      </c>
    </row>
    <row r="39" spans="1:10" ht="14.25" x14ac:dyDescent="0.25">
      <c r="A39" s="9" t="s">
        <v>4</v>
      </c>
      <c r="B39" s="10">
        <f>B13+B26</f>
        <v>22541454</v>
      </c>
      <c r="C39" s="10">
        <f t="shared" ref="C39:D39" si="7">C13+C26</f>
        <v>8290349</v>
      </c>
      <c r="D39" s="10">
        <f t="shared" si="7"/>
        <v>8382548</v>
      </c>
      <c r="E39" s="11">
        <f>B39+C39+D39</f>
        <v>39214351</v>
      </c>
      <c r="F39" s="12"/>
      <c r="G39" s="25">
        <v>17.691781764223848</v>
      </c>
      <c r="H39" s="25">
        <v>13.916241147644762</v>
      </c>
      <c r="I39" s="25">
        <v>11.873064003170999</v>
      </c>
      <c r="J39" s="26">
        <v>15.596595605493876</v>
      </c>
    </row>
    <row r="40" spans="1:10" ht="14.25" x14ac:dyDescent="0.25">
      <c r="A40" s="9" t="s">
        <v>13</v>
      </c>
      <c r="B40" s="22">
        <f>B39/B38</f>
        <v>3.5289964128358888</v>
      </c>
      <c r="C40" s="22">
        <f t="shared" ref="C40" si="8">C39/C38</f>
        <v>3.1099697531598252</v>
      </c>
      <c r="D40" s="22">
        <f t="shared" ref="D40" si="9">D39/D38</f>
        <v>3.2260521122294095</v>
      </c>
      <c r="E40" s="21">
        <f>E39/E38</f>
        <v>3.3655701326390437</v>
      </c>
      <c r="F40" s="12"/>
      <c r="G40" s="22">
        <v>0.38329299425482732</v>
      </c>
      <c r="H40" s="22">
        <v>0.21344005665615828</v>
      </c>
      <c r="I40" s="22">
        <v>9.5896567572460789E-2</v>
      </c>
      <c r="J40" s="21">
        <v>0.28019206490077808</v>
      </c>
    </row>
    <row r="41" spans="1:10" ht="14.25" x14ac:dyDescent="0.25">
      <c r="A41" s="6" t="s">
        <v>3</v>
      </c>
      <c r="B41" s="14"/>
      <c r="C41" s="14"/>
      <c r="D41" s="14"/>
      <c r="E41" s="13"/>
      <c r="F41" s="12"/>
      <c r="G41" s="12"/>
      <c r="H41" s="12"/>
      <c r="I41" s="12"/>
      <c r="J41" s="13"/>
    </row>
    <row r="42" spans="1:10" ht="14.25" x14ac:dyDescent="0.25">
      <c r="A42" s="9" t="s">
        <v>0</v>
      </c>
      <c r="B42" s="10">
        <f>B16+B29</f>
        <v>10197610</v>
      </c>
      <c r="C42" s="10">
        <f t="shared" ref="C42:D42" si="10">C16+C29</f>
        <v>6481117</v>
      </c>
      <c r="D42" s="10">
        <f t="shared" si="10"/>
        <v>6839099</v>
      </c>
      <c r="E42" s="11">
        <f>B42+C42+D42</f>
        <v>23517826</v>
      </c>
      <c r="F42" s="12"/>
      <c r="G42" s="25">
        <v>-0.16619371553580339</v>
      </c>
      <c r="H42" s="25">
        <v>7.7838096373716521</v>
      </c>
      <c r="I42" s="25">
        <v>-2.4812939756442036</v>
      </c>
      <c r="J42" s="26">
        <v>1.1921032571551411</v>
      </c>
    </row>
    <row r="43" spans="1:10" ht="14.25" x14ac:dyDescent="0.25">
      <c r="A43" s="9" t="s">
        <v>4</v>
      </c>
      <c r="B43" s="10">
        <f>B17+B30</f>
        <v>33400663</v>
      </c>
      <c r="C43" s="10">
        <f t="shared" ref="C43:D43" si="11">C17+C30</f>
        <v>17907438</v>
      </c>
      <c r="D43" s="10">
        <f t="shared" si="11"/>
        <v>19482802</v>
      </c>
      <c r="E43" s="11">
        <f>B43+C43+D43</f>
        <v>70790903</v>
      </c>
      <c r="F43" s="12"/>
      <c r="G43" s="25">
        <v>14.969139143664204</v>
      </c>
      <c r="H43" s="25">
        <v>13.782615519220956</v>
      </c>
      <c r="I43" s="25">
        <v>2.8136274956292024</v>
      </c>
      <c r="J43" s="26">
        <v>11.062374227858459</v>
      </c>
    </row>
    <row r="44" spans="1:10" thickBot="1" x14ac:dyDescent="0.3">
      <c r="A44" s="15" t="s">
        <v>13</v>
      </c>
      <c r="B44" s="23">
        <f>B43/B42</f>
        <v>3.2753422615691323</v>
      </c>
      <c r="C44" s="23">
        <f t="shared" ref="C44" si="12">C43/C42</f>
        <v>2.7630172391580032</v>
      </c>
      <c r="D44" s="23">
        <f t="shared" ref="D44" si="13">D43/D42</f>
        <v>2.8487381159418805</v>
      </c>
      <c r="E44" s="24">
        <f>E43/E42</f>
        <v>3.0100955334902131</v>
      </c>
      <c r="F44" s="16"/>
      <c r="G44" s="23">
        <v>0.43118871486640753</v>
      </c>
      <c r="H44" s="23">
        <v>0.14567079505315217</v>
      </c>
      <c r="I44" s="23">
        <v>0.14671055757445028</v>
      </c>
      <c r="J44" s="24">
        <v>0.26751146614511789</v>
      </c>
    </row>
    <row r="46" spans="1:10" ht="14.25" x14ac:dyDescent="0.25">
      <c r="A46" s="5" t="s">
        <v>6</v>
      </c>
    </row>
    <row r="47" spans="1:10" ht="14.25" x14ac:dyDescent="0.25">
      <c r="A47" s="5" t="s">
        <v>7</v>
      </c>
    </row>
    <row r="50" spans="2:5" x14ac:dyDescent="0.25">
      <c r="B50" s="27"/>
      <c r="C50" s="27"/>
      <c r="D50" s="27"/>
      <c r="E50" s="27"/>
    </row>
    <row r="51" spans="2:5" x14ac:dyDescent="0.25">
      <c r="B51" s="27"/>
      <c r="C51" s="27"/>
      <c r="D51" s="27"/>
      <c r="E51" s="27"/>
    </row>
  </sheetData>
  <mergeCells count="17">
    <mergeCell ref="A19:J19"/>
    <mergeCell ref="E4:E5"/>
    <mergeCell ref="A32:J32"/>
    <mergeCell ref="A2:A5"/>
    <mergeCell ref="B2:E3"/>
    <mergeCell ref="F2:F3"/>
    <mergeCell ref="G2:J2"/>
    <mergeCell ref="G3:J3"/>
    <mergeCell ref="B4:B5"/>
    <mergeCell ref="C4:C5"/>
    <mergeCell ref="D4:D5"/>
    <mergeCell ref="F4:F5"/>
    <mergeCell ref="G4:G5"/>
    <mergeCell ref="H4:H5"/>
    <mergeCell ref="I4:I5"/>
    <mergeCell ref="J4:J5"/>
    <mergeCell ref="A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23" sqref="D23:G23"/>
    </sheetView>
  </sheetViews>
  <sheetFormatPr defaultRowHeight="15" x14ac:dyDescent="0.25"/>
  <sheetData>
    <row r="1" spans="1:1" x14ac:dyDescent="0.3">
      <c r="A1" s="1" t="s">
        <v>21</v>
      </c>
    </row>
    <row r="17" spans="1:7" x14ac:dyDescent="0.25">
      <c r="A17" s="5" t="s">
        <v>6</v>
      </c>
    </row>
    <row r="18" spans="1:7" x14ac:dyDescent="0.25">
      <c r="A18" s="5" t="s">
        <v>7</v>
      </c>
    </row>
    <row r="19" spans="1:7" x14ac:dyDescent="0.25">
      <c r="D19" t="s">
        <v>23</v>
      </c>
      <c r="E19" t="s">
        <v>24</v>
      </c>
      <c r="F19" t="s">
        <v>25</v>
      </c>
      <c r="G19" t="s">
        <v>26</v>
      </c>
    </row>
    <row r="20" spans="1:7" x14ac:dyDescent="0.25">
      <c r="A20" t="s">
        <v>0</v>
      </c>
      <c r="B20" t="s">
        <v>1</v>
      </c>
      <c r="C20" s="4"/>
      <c r="D20" s="4">
        <f>'Prospetto 1'!G34</f>
        <v>-7.6555182795448733</v>
      </c>
      <c r="E20" s="4">
        <f>'Prospetto 1'!H34</f>
        <v>8.9937504160056996</v>
      </c>
      <c r="F20" s="4">
        <f>'Prospetto 1'!I34</f>
        <v>-8.196551320288016</v>
      </c>
      <c r="G20" s="4">
        <f>'Prospetto 1'!J34</f>
        <v>-3.1003120727128768</v>
      </c>
    </row>
    <row r="21" spans="1:7" x14ac:dyDescent="0.25">
      <c r="A21" t="s">
        <v>0</v>
      </c>
      <c r="B21" t="s">
        <v>2</v>
      </c>
      <c r="C21" s="4"/>
      <c r="D21" s="4">
        <f>'Prospetto 1'!G38</f>
        <v>4.908987407302293</v>
      </c>
      <c r="E21" s="4">
        <f>'Prospetto 1'!H38</f>
        <v>6.0980657651009862</v>
      </c>
      <c r="F21" s="4">
        <f>'Prospetto 1'!I38</f>
        <v>8.5475619751506198</v>
      </c>
      <c r="G21" s="4">
        <f>'Prospetto 1'!J38</f>
        <v>5.972892178815866</v>
      </c>
    </row>
    <row r="22" spans="1:7" x14ac:dyDescent="0.25">
      <c r="A22" t="s">
        <v>0</v>
      </c>
      <c r="B22" t="s">
        <v>3</v>
      </c>
      <c r="C22" s="4"/>
      <c r="D22" s="4">
        <f>'Prospetto 1'!G42</f>
        <v>-0.16619371553580339</v>
      </c>
      <c r="E22" s="4">
        <f>'Prospetto 1'!H42</f>
        <v>7.7838096373716521</v>
      </c>
      <c r="F22" s="4">
        <f>'Prospetto 1'!I42</f>
        <v>-2.4812939756442036</v>
      </c>
      <c r="G22" s="4">
        <f>'Prospetto 1'!J42</f>
        <v>1.1921032571551411</v>
      </c>
    </row>
    <row r="23" spans="1:7" x14ac:dyDescent="0.25">
      <c r="D23" t="s">
        <v>23</v>
      </c>
      <c r="E23" t="s">
        <v>24</v>
      </c>
      <c r="F23" t="s">
        <v>25</v>
      </c>
      <c r="G23" t="s">
        <v>26</v>
      </c>
    </row>
    <row r="24" spans="1:7" x14ac:dyDescent="0.25">
      <c r="A24" t="s">
        <v>4</v>
      </c>
      <c r="B24" t="s">
        <v>1</v>
      </c>
      <c r="C24" s="4"/>
      <c r="D24" s="4">
        <f>'Prospetto 1'!G35</f>
        <v>9.7012131453851005</v>
      </c>
      <c r="E24" s="4">
        <f>'Prospetto 1'!H35</f>
        <v>13.667675762793818</v>
      </c>
      <c r="F24" s="4">
        <f>'Prospetto 1'!I35</f>
        <v>-3.1114140871034643</v>
      </c>
      <c r="G24" s="4">
        <f>'Prospetto 1'!J35</f>
        <v>5.903575031703272</v>
      </c>
    </row>
    <row r="25" spans="1:7" x14ac:dyDescent="0.25">
      <c r="A25" t="s">
        <v>4</v>
      </c>
      <c r="B25" t="s">
        <v>2</v>
      </c>
      <c r="C25" s="4"/>
      <c r="D25" s="4">
        <f>'Prospetto 1'!G39</f>
        <v>17.691781764223848</v>
      </c>
      <c r="E25" s="4">
        <f>'Prospetto 1'!H39</f>
        <v>13.916241147644762</v>
      </c>
      <c r="F25" s="4">
        <f>'Prospetto 1'!I39</f>
        <v>11.873064003170999</v>
      </c>
      <c r="G25" s="4">
        <f>'Prospetto 1'!J39</f>
        <v>15.596595605493876</v>
      </c>
    </row>
    <row r="26" spans="1:7" x14ac:dyDescent="0.25">
      <c r="A26" t="s">
        <v>4</v>
      </c>
      <c r="B26" t="s">
        <v>3</v>
      </c>
      <c r="C26" s="4"/>
      <c r="D26" s="4">
        <f>'Prospetto 1'!G43</f>
        <v>14.969139143664204</v>
      </c>
      <c r="E26" s="4">
        <f>'Prospetto 1'!H43</f>
        <v>13.782615519220956</v>
      </c>
      <c r="F26" s="4">
        <f>'Prospetto 1'!I43</f>
        <v>2.8136274956292024</v>
      </c>
      <c r="G26" s="4">
        <f>'Prospetto 1'!J43</f>
        <v>11.062374227858459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5" x14ac:dyDescent="0.25"/>
  <sheetData>
    <row r="1" spans="1:1" ht="16.5" x14ac:dyDescent="0.25">
      <c r="A1" s="2" t="s">
        <v>20</v>
      </c>
    </row>
    <row r="15" spans="1:1" x14ac:dyDescent="0.25">
      <c r="A15" s="5" t="s">
        <v>6</v>
      </c>
    </row>
    <row r="16" spans="1:1" x14ac:dyDescent="0.25">
      <c r="A16" s="5" t="s">
        <v>7</v>
      </c>
    </row>
    <row r="20" spans="1:5" ht="14.25" x14ac:dyDescent="0.25">
      <c r="B20" s="3" t="s">
        <v>23</v>
      </c>
      <c r="C20" s="3" t="s">
        <v>24</v>
      </c>
      <c r="D20" s="3" t="s">
        <v>25</v>
      </c>
      <c r="E20" t="s">
        <v>26</v>
      </c>
    </row>
    <row r="21" spans="1:5" x14ac:dyDescent="0.25">
      <c r="A21" t="s">
        <v>16</v>
      </c>
      <c r="B21" s="18">
        <f>'Prospetto 1'!G17</f>
        <v>16.038595089139811</v>
      </c>
      <c r="C21" s="18">
        <f>'Prospetto 1'!H17</f>
        <v>11.072867559643219</v>
      </c>
      <c r="D21" s="18">
        <f>'Prospetto 1'!I17</f>
        <v>2.2823790786514127</v>
      </c>
      <c r="E21" s="19">
        <f>'Prospetto 1'!J17</f>
        <v>10.567405488738226</v>
      </c>
    </row>
    <row r="22" spans="1:5" x14ac:dyDescent="0.25">
      <c r="A22" t="s">
        <v>17</v>
      </c>
      <c r="B22" s="18">
        <f>+'Prospetto 1'!G30</f>
        <v>12.771394969195249</v>
      </c>
      <c r="C22" s="18">
        <f>+'Prospetto 1'!H30</f>
        <v>20.797761077120203</v>
      </c>
      <c r="D22" s="18">
        <f>+'Prospetto 1'!I30</f>
        <v>4.1634053303113223</v>
      </c>
      <c r="E22" s="19">
        <f>+'Prospetto 1'!J30</f>
        <v>12.206602260954323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" x14ac:dyDescent="0.25"/>
  <sheetData>
    <row r="1" spans="1:1" x14ac:dyDescent="0.3">
      <c r="A1" s="1" t="s">
        <v>19</v>
      </c>
    </row>
    <row r="3" spans="1:1" ht="15.75" x14ac:dyDescent="0.3">
      <c r="A3" s="1"/>
    </row>
    <row r="16" spans="1:1" x14ac:dyDescent="0.25">
      <c r="A16" s="5" t="s">
        <v>6</v>
      </c>
    </row>
    <row r="17" spans="1:4" x14ac:dyDescent="0.25">
      <c r="A17" s="20" t="s">
        <v>7</v>
      </c>
    </row>
    <row r="19" spans="1:4" x14ac:dyDescent="0.25">
      <c r="A19" t="s">
        <v>26</v>
      </c>
    </row>
    <row r="20" spans="1:4" ht="14.25" x14ac:dyDescent="0.25">
      <c r="B20" t="s">
        <v>1</v>
      </c>
      <c r="C20" t="s">
        <v>0</v>
      </c>
      <c r="D20" s="4">
        <v>-7.5614640774125332</v>
      </c>
    </row>
    <row r="21" spans="1:4" ht="14.25" x14ac:dyDescent="0.25">
      <c r="C21" t="s">
        <v>4</v>
      </c>
      <c r="D21" s="4">
        <v>-2.2098641953162819</v>
      </c>
    </row>
    <row r="22" spans="1:4" ht="14.25" x14ac:dyDescent="0.25">
      <c r="B22" t="s">
        <v>2</v>
      </c>
      <c r="C22" t="s">
        <v>0</v>
      </c>
      <c r="D22" s="4">
        <v>0.8977393356365323</v>
      </c>
    </row>
    <row r="23" spans="1:4" ht="14.25" x14ac:dyDescent="0.25">
      <c r="C23" t="s">
        <v>4</v>
      </c>
      <c r="D23" s="4">
        <v>6.7884310875732243</v>
      </c>
    </row>
    <row r="24" spans="1:4" ht="14.25" x14ac:dyDescent="0.25">
      <c r="B24" t="s">
        <v>18</v>
      </c>
      <c r="C24" t="s">
        <v>0</v>
      </c>
      <c r="D24" s="4">
        <v>-3.264783331352465</v>
      </c>
    </row>
    <row r="25" spans="1:4" x14ac:dyDescent="0.25">
      <c r="C25" t="s">
        <v>4</v>
      </c>
      <c r="D25" s="4">
        <v>2.5025289652169884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B24" sqref="B24"/>
    </sheetView>
  </sheetViews>
  <sheetFormatPr defaultRowHeight="15" x14ac:dyDescent="0.25"/>
  <cols>
    <col min="1" max="1" width="18.42578125" customWidth="1"/>
    <col min="6" max="6" width="3.5703125" customWidth="1"/>
  </cols>
  <sheetData>
    <row r="1" spans="1:17" ht="15.75" thickBot="1" x14ac:dyDescent="0.3">
      <c r="A1" s="35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5" customHeight="1" x14ac:dyDescent="0.25">
      <c r="A2" s="61" t="s">
        <v>58</v>
      </c>
      <c r="B2" s="65" t="s">
        <v>59</v>
      </c>
      <c r="C2" s="65"/>
      <c r="D2" s="65"/>
      <c r="E2" s="65"/>
      <c r="F2" s="67"/>
      <c r="G2" s="65" t="s">
        <v>61</v>
      </c>
      <c r="H2" s="65"/>
      <c r="I2" s="65"/>
    </row>
    <row r="3" spans="1:17" ht="15.75" thickBot="1" x14ac:dyDescent="0.3">
      <c r="A3" s="62"/>
      <c r="B3" s="66" t="s">
        <v>60</v>
      </c>
      <c r="C3" s="66"/>
      <c r="D3" s="66"/>
      <c r="E3" s="66"/>
      <c r="F3" s="68"/>
      <c r="G3" s="69" t="s">
        <v>62</v>
      </c>
      <c r="H3" s="69"/>
      <c r="I3" s="69"/>
    </row>
    <row r="4" spans="1:17" ht="41.25" thickBot="1" x14ac:dyDescent="0.3">
      <c r="A4" s="63"/>
      <c r="B4" s="28" t="s">
        <v>1</v>
      </c>
      <c r="C4" s="28" t="s">
        <v>2</v>
      </c>
      <c r="D4" s="28" t="s">
        <v>3</v>
      </c>
      <c r="E4" s="33" t="s">
        <v>63</v>
      </c>
      <c r="F4" s="29"/>
      <c r="G4" s="28" t="s">
        <v>1</v>
      </c>
      <c r="H4" s="28" t="s">
        <v>2</v>
      </c>
      <c r="I4" s="28" t="s">
        <v>64</v>
      </c>
    </row>
    <row r="5" spans="1:17" ht="15.75" thickBot="1" x14ac:dyDescent="0.3">
      <c r="A5" s="30"/>
      <c r="B5" s="64"/>
      <c r="C5" s="64"/>
      <c r="D5" s="64"/>
      <c r="E5" s="64"/>
      <c r="F5" s="64"/>
      <c r="G5" s="64"/>
      <c r="H5" s="64"/>
      <c r="I5" s="64"/>
    </row>
    <row r="6" spans="1:17" x14ac:dyDescent="0.25">
      <c r="A6" s="36" t="s">
        <v>31</v>
      </c>
      <c r="B6" s="37">
        <v>180.35782678629496</v>
      </c>
      <c r="C6" s="38">
        <v>320.67495604750491</v>
      </c>
      <c r="D6" s="39">
        <v>501.082097844651</v>
      </c>
      <c r="E6" s="44">
        <f>C6/D6*100</f>
        <v>63.996490281104158</v>
      </c>
      <c r="F6" s="14"/>
      <c r="G6" s="43">
        <v>-1.4347220266119145</v>
      </c>
      <c r="H6" s="38">
        <v>6.2093623639465587</v>
      </c>
      <c r="I6" s="39">
        <v>3.3350021459330486</v>
      </c>
      <c r="K6" s="41"/>
      <c r="L6" s="42"/>
      <c r="M6" s="42"/>
      <c r="N6" s="42"/>
    </row>
    <row r="7" spans="1:17" x14ac:dyDescent="0.25">
      <c r="A7" s="31" t="s">
        <v>32</v>
      </c>
      <c r="B7" s="37">
        <v>208.28105299999999</v>
      </c>
      <c r="C7" s="38">
        <v>250.079556</v>
      </c>
      <c r="D7" s="39">
        <v>458.36060900000001</v>
      </c>
      <c r="E7" s="44">
        <f t="shared" ref="E7:E31" si="0">C7/D7*100</f>
        <v>54.559565348688153</v>
      </c>
      <c r="F7" s="14"/>
      <c r="G7" s="43">
        <v>-2.2098641953162819</v>
      </c>
      <c r="H7" s="38">
        <v>6.7884310875732243</v>
      </c>
      <c r="I7" s="39">
        <v>2.5025289652169884</v>
      </c>
      <c r="K7" s="41"/>
      <c r="L7" s="42"/>
      <c r="M7" s="42"/>
      <c r="N7" s="42"/>
    </row>
    <row r="8" spans="1:17" x14ac:dyDescent="0.25">
      <c r="A8" s="31" t="s">
        <v>33</v>
      </c>
      <c r="B8" s="37">
        <v>312.11962955629468</v>
      </c>
      <c r="C8" s="38">
        <v>138.01885776171349</v>
      </c>
      <c r="D8" s="39">
        <v>450.13338304482471</v>
      </c>
      <c r="E8" s="44">
        <f t="shared" si="0"/>
        <v>30.661768924605497</v>
      </c>
      <c r="F8" s="14"/>
      <c r="G8" s="43">
        <v>-1.71600570088947</v>
      </c>
      <c r="H8" s="38">
        <v>1.1959935687100636</v>
      </c>
      <c r="I8" s="39">
        <v>-0.84224334154385327</v>
      </c>
      <c r="K8" s="41"/>
      <c r="L8" s="42"/>
      <c r="M8" s="42"/>
      <c r="N8" s="42"/>
    </row>
    <row r="9" spans="1:17" x14ac:dyDescent="0.25">
      <c r="A9" s="31" t="s">
        <v>34</v>
      </c>
      <c r="B9" s="37">
        <v>355.63075500691735</v>
      </c>
      <c r="C9" s="38">
        <v>85.320893295150654</v>
      </c>
      <c r="D9" s="39">
        <v>440.89090012593317</v>
      </c>
      <c r="E9" s="44">
        <f t="shared" si="0"/>
        <v>19.351928849241425</v>
      </c>
      <c r="F9" s="14"/>
      <c r="G9" s="43">
        <v>1.3018119745732331</v>
      </c>
      <c r="H9" s="38">
        <v>6.1489934011408112</v>
      </c>
      <c r="I9" s="39">
        <v>2.1907765313662844</v>
      </c>
      <c r="K9" s="41"/>
      <c r="L9" s="42"/>
      <c r="M9" s="42"/>
      <c r="N9" s="42"/>
    </row>
    <row r="10" spans="1:17" x14ac:dyDescent="0.25">
      <c r="A10" s="31" t="s">
        <v>35</v>
      </c>
      <c r="B10" s="37">
        <v>24.603376929484529</v>
      </c>
      <c r="C10" s="38">
        <v>127.71459000354086</v>
      </c>
      <c r="D10" s="39">
        <v>152.33554288664209</v>
      </c>
      <c r="E10" s="44">
        <f t="shared" si="0"/>
        <v>83.837683303218029</v>
      </c>
      <c r="F10" s="14"/>
      <c r="G10" s="43">
        <v>2.0759308720694385</v>
      </c>
      <c r="H10" s="38">
        <v>3.7429157276169267</v>
      </c>
      <c r="I10" s="39">
        <v>3.4819157117527491</v>
      </c>
      <c r="K10" s="41"/>
      <c r="L10" s="42"/>
      <c r="M10" s="42"/>
      <c r="N10" s="42"/>
    </row>
    <row r="11" spans="1:17" x14ac:dyDescent="0.25">
      <c r="A11" s="31" t="s">
        <v>36</v>
      </c>
      <c r="B11" s="37">
        <v>84.361205340369224</v>
      </c>
      <c r="C11" s="38">
        <v>61.529931166293366</v>
      </c>
      <c r="D11" s="39">
        <v>145.89810844187019</v>
      </c>
      <c r="E11" s="44">
        <f t="shared" si="0"/>
        <v>42.173220628702381</v>
      </c>
      <c r="F11" s="14"/>
      <c r="G11" s="43">
        <v>1.4309218644973718</v>
      </c>
      <c r="H11" s="38">
        <v>4.0935703721679495</v>
      </c>
      <c r="I11" s="39">
        <v>2.5420089040300708</v>
      </c>
      <c r="K11" s="41"/>
      <c r="L11" s="42"/>
      <c r="M11" s="42"/>
      <c r="N11" s="42"/>
    </row>
    <row r="12" spans="1:17" x14ac:dyDescent="0.25">
      <c r="A12" s="31" t="s">
        <v>37</v>
      </c>
      <c r="B12" s="37">
        <v>37.162813688249649</v>
      </c>
      <c r="C12" s="38">
        <v>93.189929534667144</v>
      </c>
      <c r="D12" s="39">
        <v>130.34630498393599</v>
      </c>
      <c r="E12" s="44">
        <f t="shared" si="0"/>
        <v>71.494109131940448</v>
      </c>
      <c r="F12" s="14"/>
      <c r="G12" s="43">
        <v>1.1441946777350598</v>
      </c>
      <c r="H12" s="38">
        <v>2.3800760362613929</v>
      </c>
      <c r="I12" s="39">
        <v>2.0196271321011974</v>
      </c>
      <c r="K12" s="41"/>
      <c r="L12" s="42"/>
      <c r="M12" s="42"/>
      <c r="N12" s="42"/>
    </row>
    <row r="13" spans="1:17" x14ac:dyDescent="0.25">
      <c r="A13" s="31" t="s">
        <v>39</v>
      </c>
      <c r="B13" s="37">
        <v>79.092421936743634</v>
      </c>
      <c r="C13" s="38">
        <v>18.254179315971093</v>
      </c>
      <c r="D13" s="39">
        <v>97.339960039644424</v>
      </c>
      <c r="E13" s="44">
        <f t="shared" si="0"/>
        <v>18.753017063636111</v>
      </c>
      <c r="F13" s="14"/>
      <c r="G13" s="43">
        <v>4.361523553926129</v>
      </c>
      <c r="H13" s="38">
        <v>7.3086900195556623</v>
      </c>
      <c r="I13" s="39">
        <v>4.8946160942701251</v>
      </c>
      <c r="K13" s="41"/>
      <c r="L13" s="42"/>
      <c r="M13" s="42"/>
      <c r="N13" s="42"/>
    </row>
    <row r="14" spans="1:17" x14ac:dyDescent="0.25">
      <c r="A14" s="31" t="s">
        <v>38</v>
      </c>
      <c r="B14" s="37">
        <v>8.696055692012413</v>
      </c>
      <c r="C14" s="38">
        <v>84.933819667810795</v>
      </c>
      <c r="D14" s="39">
        <v>93.614182060342614</v>
      </c>
      <c r="E14" s="44">
        <f t="shared" si="0"/>
        <v>90.727513501173831</v>
      </c>
      <c r="F14" s="14"/>
      <c r="G14" s="43">
        <v>7.5823107905432146</v>
      </c>
      <c r="H14" s="38">
        <v>0.80210401880946725</v>
      </c>
      <c r="I14" s="39">
        <v>1.3786205693940581</v>
      </c>
      <c r="K14" s="41"/>
      <c r="L14" s="42"/>
      <c r="M14" s="42"/>
      <c r="N14" s="42"/>
    </row>
    <row r="15" spans="1:17" x14ac:dyDescent="0.25">
      <c r="A15" s="31" t="s">
        <v>40</v>
      </c>
      <c r="B15" s="37">
        <v>28.479550084850345</v>
      </c>
      <c r="C15" s="38">
        <v>59.572042832308171</v>
      </c>
      <c r="D15" s="39">
        <v>88.059427489160186</v>
      </c>
      <c r="E15" s="44">
        <f t="shared" si="0"/>
        <v>67.649818458837117</v>
      </c>
      <c r="F15" s="14"/>
      <c r="G15" s="43">
        <v>1.9324634679279893</v>
      </c>
      <c r="H15" s="38">
        <v>4.6092515418328324</v>
      </c>
      <c r="I15" s="39">
        <v>3.7374437108326228</v>
      </c>
      <c r="K15" s="41"/>
      <c r="L15" s="42"/>
      <c r="M15" s="42"/>
      <c r="N15" s="42"/>
    </row>
    <row r="16" spans="1:17" x14ac:dyDescent="0.25">
      <c r="A16" s="31" t="s">
        <v>41</v>
      </c>
      <c r="B16" s="37">
        <v>46.848470780714422</v>
      </c>
      <c r="C16" s="38">
        <v>16.977652042965218</v>
      </c>
      <c r="D16" s="39">
        <v>63.826674157120287</v>
      </c>
      <c r="E16" s="44">
        <f t="shared" si="0"/>
        <v>26.599618838311738</v>
      </c>
      <c r="F16" s="14"/>
      <c r="G16" s="43">
        <v>-3.0375111358597628</v>
      </c>
      <c r="H16" s="38">
        <v>8.9705152461413036</v>
      </c>
      <c r="I16" s="39">
        <v>-0.10868397637689478</v>
      </c>
      <c r="K16" s="41"/>
      <c r="L16" s="42"/>
      <c r="M16" s="42"/>
      <c r="N16" s="42"/>
    </row>
    <row r="17" spans="1:14" x14ac:dyDescent="0.25">
      <c r="A17" s="31" t="s">
        <v>42</v>
      </c>
      <c r="B17" s="37">
        <v>31.611962423981787</v>
      </c>
      <c r="C17" s="38">
        <v>25.392523899063121</v>
      </c>
      <c r="D17" s="39">
        <v>56.929152184985774</v>
      </c>
      <c r="E17" s="44">
        <f t="shared" si="0"/>
        <v>44.603727483157613</v>
      </c>
      <c r="F17" s="14"/>
      <c r="G17" s="43">
        <v>-2.6751124277989118</v>
      </c>
      <c r="H17" s="38">
        <v>8.693386226364467</v>
      </c>
      <c r="I17" s="39">
        <v>1.945976181794985</v>
      </c>
      <c r="K17" s="41"/>
      <c r="L17" s="42"/>
      <c r="M17" s="42"/>
      <c r="N17" s="42"/>
    </row>
    <row r="18" spans="1:14" x14ac:dyDescent="0.25">
      <c r="A18" s="31" t="s">
        <v>43</v>
      </c>
      <c r="B18" s="37">
        <v>22.590503559546686</v>
      </c>
      <c r="C18" s="38">
        <v>22.090247912587106</v>
      </c>
      <c r="D18" s="39">
        <v>44.6748572444396</v>
      </c>
      <c r="E18" s="44">
        <f t="shared" si="0"/>
        <v>49.446711808657298</v>
      </c>
      <c r="F18" s="14"/>
      <c r="G18" s="43">
        <v>-2.2148278080170249</v>
      </c>
      <c r="H18" s="38">
        <v>2.2960690668406603</v>
      </c>
      <c r="I18" s="39">
        <v>-4.8649683840391499E-2</v>
      </c>
      <c r="K18" s="41"/>
      <c r="L18" s="42"/>
      <c r="M18" s="42"/>
      <c r="N18" s="42"/>
    </row>
    <row r="19" spans="1:14" x14ac:dyDescent="0.25">
      <c r="A19" s="31" t="s">
        <v>44</v>
      </c>
      <c r="B19" s="37">
        <v>17.091182904235609</v>
      </c>
      <c r="C19" s="38">
        <v>24.859867776903613</v>
      </c>
      <c r="D19" s="39">
        <v>41.967856221666587</v>
      </c>
      <c r="E19" s="44">
        <f t="shared" si="0"/>
        <v>59.23549596052348</v>
      </c>
      <c r="F19" s="14"/>
      <c r="G19" s="43">
        <v>5.0214016482463366</v>
      </c>
      <c r="H19" s="38">
        <v>2.0430044875501716</v>
      </c>
      <c r="I19" s="39">
        <v>3.2771517164141382</v>
      </c>
      <c r="K19" s="41"/>
      <c r="L19" s="42"/>
      <c r="M19" s="42"/>
      <c r="N19" s="42"/>
    </row>
    <row r="20" spans="1:14" x14ac:dyDescent="0.25">
      <c r="A20" s="31" t="s">
        <v>45</v>
      </c>
      <c r="B20" s="37">
        <v>24.059274875196188</v>
      </c>
      <c r="C20" s="38">
        <v>15.690047773806354</v>
      </c>
      <c r="D20" s="39">
        <v>39.748481106358788</v>
      </c>
      <c r="E20" s="44">
        <f t="shared" si="0"/>
        <v>39.473326620514129</v>
      </c>
      <c r="F20" s="14"/>
      <c r="G20" s="43">
        <v>-1.20649608137599</v>
      </c>
      <c r="H20" s="38">
        <v>7.1847061061441924</v>
      </c>
      <c r="I20" s="39">
        <v>1.9416068636195356</v>
      </c>
      <c r="K20" s="41"/>
      <c r="L20" s="42"/>
      <c r="M20" s="42"/>
      <c r="N20" s="42"/>
    </row>
    <row r="21" spans="1:14" x14ac:dyDescent="0.25">
      <c r="A21" s="31" t="s">
        <v>46</v>
      </c>
      <c r="B21" s="37">
        <v>16.631681183271834</v>
      </c>
      <c r="C21" s="38">
        <v>15.018357505824518</v>
      </c>
      <c r="D21" s="39">
        <v>31.644941613919105</v>
      </c>
      <c r="E21" s="44">
        <f t="shared" si="0"/>
        <v>47.458951541306234</v>
      </c>
      <c r="F21" s="14"/>
      <c r="G21" s="43">
        <v>1.9438736685231568</v>
      </c>
      <c r="H21" s="38">
        <v>5.958873624470721</v>
      </c>
      <c r="I21" s="39">
        <v>3.7936956485715947</v>
      </c>
      <c r="K21" s="41"/>
      <c r="L21" s="42"/>
      <c r="M21" s="42"/>
      <c r="N21" s="42"/>
    </row>
    <row r="22" spans="1:14" x14ac:dyDescent="0.25">
      <c r="A22" s="31" t="s">
        <v>47</v>
      </c>
      <c r="B22" s="37">
        <v>25.241793821918243</v>
      </c>
      <c r="C22" s="38">
        <v>4.9268100923042502</v>
      </c>
      <c r="D22" s="39">
        <v>30.165693515236104</v>
      </c>
      <c r="E22" s="44">
        <f t="shared" si="0"/>
        <v>16.332494029404014</v>
      </c>
      <c r="F22" s="14"/>
      <c r="G22" s="43">
        <v>2.1648414643789047</v>
      </c>
      <c r="H22" s="38">
        <v>10.36217059876642</v>
      </c>
      <c r="I22" s="39">
        <v>3.4093465064731152</v>
      </c>
      <c r="K22" s="41"/>
      <c r="L22" s="42"/>
      <c r="M22" s="42"/>
      <c r="N22" s="42"/>
    </row>
    <row r="23" spans="1:14" x14ac:dyDescent="0.25">
      <c r="A23" s="31" t="s">
        <v>56</v>
      </c>
      <c r="B23" s="37">
        <v>11.874252</v>
      </c>
      <c r="C23" s="38">
        <v>14.770206</v>
      </c>
      <c r="D23" s="39">
        <v>26.644458</v>
      </c>
      <c r="E23" s="44">
        <f t="shared" si="0"/>
        <v>55.434439687232519</v>
      </c>
      <c r="F23" s="14"/>
      <c r="G23" s="43">
        <v>-3.5</v>
      </c>
      <c r="H23" s="38">
        <v>1.2</v>
      </c>
      <c r="I23" s="39">
        <v>-0.94997026022304243</v>
      </c>
      <c r="J23" s="41"/>
      <c r="N23" s="42"/>
    </row>
    <row r="24" spans="1:14" x14ac:dyDescent="0.25">
      <c r="A24" s="31" t="s">
        <v>48</v>
      </c>
      <c r="B24" s="37">
        <v>16.576187707332387</v>
      </c>
      <c r="C24" s="38">
        <v>6.3083178719180655</v>
      </c>
      <c r="D24" s="39">
        <v>22.83968883514952</v>
      </c>
      <c r="E24" s="44">
        <f t="shared" si="0"/>
        <v>27.619981679477938</v>
      </c>
      <c r="F24" s="14"/>
      <c r="G24" s="43">
        <v>-2.9510218666717778</v>
      </c>
      <c r="H24" s="38">
        <v>9.6749326461215404</v>
      </c>
      <c r="I24" s="39">
        <v>3.3408438903168428E-2</v>
      </c>
      <c r="J24" s="41"/>
      <c r="M24" s="42"/>
      <c r="N24" s="42"/>
    </row>
    <row r="25" spans="1:14" x14ac:dyDescent="0.25">
      <c r="A25" s="31" t="s">
        <v>49</v>
      </c>
      <c r="B25" s="37">
        <v>4.4958747186571939</v>
      </c>
      <c r="C25" s="38">
        <v>12.333697850231601</v>
      </c>
      <c r="D25" s="39">
        <v>16.836463958382602</v>
      </c>
      <c r="E25" s="44">
        <f t="shared" si="0"/>
        <v>73.255868219828031</v>
      </c>
      <c r="F25" s="14"/>
      <c r="G25" s="43">
        <v>-1.6204474412464767</v>
      </c>
      <c r="H25" s="38">
        <v>6.9438359443760591</v>
      </c>
      <c r="I25" s="39">
        <v>4.5561136402385305</v>
      </c>
      <c r="J25" s="41"/>
      <c r="M25" s="42"/>
      <c r="N25" s="42"/>
    </row>
    <row r="26" spans="1:14" x14ac:dyDescent="0.25">
      <c r="A26" s="31" t="s">
        <v>50</v>
      </c>
      <c r="B26" s="37">
        <v>1.1870749886376122</v>
      </c>
      <c r="C26" s="38">
        <v>15.18275564569457</v>
      </c>
      <c r="D26" s="39">
        <v>16.373356310164461</v>
      </c>
      <c r="E26" s="44">
        <f t="shared" si="0"/>
        <v>92.728426341453442</v>
      </c>
      <c r="F26" s="14"/>
      <c r="G26" s="43">
        <v>-1.7150356032707532</v>
      </c>
      <c r="H26" s="38">
        <v>5.2287363261749009</v>
      </c>
      <c r="I26" s="39">
        <v>4.7149233596205002</v>
      </c>
      <c r="J26" s="41"/>
      <c r="M26" s="42"/>
      <c r="N26" s="42"/>
    </row>
    <row r="27" spans="1:14" x14ac:dyDescent="0.25">
      <c r="A27" s="31" t="s">
        <v>51</v>
      </c>
      <c r="B27" s="37">
        <v>9.7305287781770442</v>
      </c>
      <c r="C27" s="38">
        <v>4.8676714639330196</v>
      </c>
      <c r="D27" s="39">
        <v>14.597781320618266</v>
      </c>
      <c r="E27" s="44">
        <f t="shared" si="0"/>
        <v>33.345282800323915</v>
      </c>
      <c r="F27" s="14"/>
      <c r="G27" s="43">
        <v>0.94278108678909678</v>
      </c>
      <c r="H27" s="38">
        <v>3.1241319538388765</v>
      </c>
      <c r="I27" s="39">
        <v>1.6568923376119717</v>
      </c>
      <c r="J27" s="41"/>
      <c r="M27" s="42"/>
      <c r="N27" s="42"/>
    </row>
    <row r="28" spans="1:14" x14ac:dyDescent="0.25">
      <c r="A28" s="31" t="s">
        <v>52</v>
      </c>
      <c r="B28" s="37">
        <v>0.70920635797499643</v>
      </c>
      <c r="C28" s="38">
        <v>10.590590488927855</v>
      </c>
      <c r="D28" s="39">
        <v>11.302873198421942</v>
      </c>
      <c r="E28" s="44">
        <f t="shared" si="0"/>
        <v>93.698215515736891</v>
      </c>
      <c r="F28" s="14"/>
      <c r="G28" s="43">
        <v>3.4567486944021883</v>
      </c>
      <c r="H28" s="38">
        <v>15.031178759757758</v>
      </c>
      <c r="I28" s="39">
        <v>14.260194077933161</v>
      </c>
      <c r="J28" s="41"/>
      <c r="M28" s="42"/>
      <c r="N28" s="42"/>
    </row>
    <row r="29" spans="1:14" x14ac:dyDescent="0.25">
      <c r="A29" s="31" t="s">
        <v>53</v>
      </c>
      <c r="B29" s="37">
        <v>5.5003166819391947</v>
      </c>
      <c r="C29" s="38">
        <v>3.0934271534800053</v>
      </c>
      <c r="D29" s="39">
        <v>8.5936442730446814</v>
      </c>
      <c r="E29" s="44">
        <f t="shared" si="0"/>
        <v>35.996686099551809</v>
      </c>
      <c r="F29" s="14"/>
      <c r="G29" s="43">
        <v>0.51966923146162924</v>
      </c>
      <c r="H29" s="38">
        <v>3.0473607122312769</v>
      </c>
      <c r="I29" s="39">
        <v>1.4139568686629134</v>
      </c>
      <c r="J29" s="41"/>
      <c r="M29" s="42"/>
      <c r="N29" s="42"/>
    </row>
    <row r="30" spans="1:14" x14ac:dyDescent="0.25">
      <c r="A30" s="31" t="s">
        <v>65</v>
      </c>
      <c r="B30" s="37">
        <v>3.0023957713446006</v>
      </c>
      <c r="C30" s="38">
        <v>3.7457738241999756</v>
      </c>
      <c r="D30" s="39">
        <v>6.8365691661023176</v>
      </c>
      <c r="E30" s="44">
        <f t="shared" si="0"/>
        <v>54.790257118623231</v>
      </c>
      <c r="F30" s="14"/>
      <c r="G30" s="43">
        <v>0.1</v>
      </c>
      <c r="H30" s="38">
        <v>10.199999999999999</v>
      </c>
      <c r="I30" s="39">
        <v>6.8213932203487069</v>
      </c>
      <c r="J30" s="41"/>
      <c r="N30" s="42"/>
    </row>
    <row r="31" spans="1:14" x14ac:dyDescent="0.25">
      <c r="A31" s="31" t="s">
        <v>54</v>
      </c>
      <c r="B31" s="37">
        <v>1.8472688048042929</v>
      </c>
      <c r="C31" s="38">
        <v>2.8247428019937475</v>
      </c>
      <c r="D31" s="39">
        <v>4.671768351409102</v>
      </c>
      <c r="E31" s="44">
        <f t="shared" si="0"/>
        <v>60.464102445099755</v>
      </c>
      <c r="F31" s="14"/>
      <c r="G31" s="43">
        <v>3.0226820371928018</v>
      </c>
      <c r="H31" s="38">
        <v>9.5802752284034547</v>
      </c>
      <c r="I31" s="39">
        <v>6.8845665265667044</v>
      </c>
      <c r="K31" s="41"/>
      <c r="L31" s="42"/>
      <c r="M31" s="42"/>
      <c r="N31" s="42"/>
    </row>
    <row r="32" spans="1:14" x14ac:dyDescent="0.25">
      <c r="A32" s="31" t="s">
        <v>55</v>
      </c>
      <c r="B32" s="37">
        <v>0.4289603310858191</v>
      </c>
      <c r="C32" s="38">
        <v>2.9534018895420209</v>
      </c>
      <c r="D32" s="39">
        <v>3.3826199471870768</v>
      </c>
      <c r="E32" s="44">
        <v>87.311076492587176</v>
      </c>
      <c r="F32" s="14"/>
      <c r="G32" s="43">
        <v>14.591714195678534</v>
      </c>
      <c r="H32" s="38">
        <v>23.080156225183984</v>
      </c>
      <c r="I32" s="39">
        <v>21.943937237674881</v>
      </c>
      <c r="K32" s="41"/>
      <c r="L32" s="42"/>
      <c r="M32" s="42"/>
      <c r="N32" s="42"/>
    </row>
    <row r="33" spans="1:14" ht="15.75" thickBot="1" x14ac:dyDescent="0.3">
      <c r="A33" s="48" t="s">
        <v>78</v>
      </c>
      <c r="B33" s="40">
        <f>SUM(B6:B32)</f>
        <v>1558.2116237100352</v>
      </c>
      <c r="C33" s="49">
        <f t="shared" ref="C33:D33" si="1">SUM(C6:C32)</f>
        <v>1440.9148476183354</v>
      </c>
      <c r="D33" s="40">
        <f t="shared" si="1"/>
        <v>2999.0973953212097</v>
      </c>
      <c r="E33" s="50">
        <f>C33/D33*100</f>
        <v>48.044950119534562</v>
      </c>
      <c r="F33" s="51"/>
      <c r="G33" s="52">
        <v>-0.53777133640062535</v>
      </c>
      <c r="H33" s="49">
        <v>4.6711818031153669</v>
      </c>
      <c r="I33" s="40">
        <v>1.8975638051752279</v>
      </c>
      <c r="K33" s="41"/>
      <c r="L33" s="42"/>
      <c r="M33" s="42"/>
      <c r="N33" s="42"/>
    </row>
    <row r="34" spans="1:14" x14ac:dyDescent="0.25">
      <c r="A34" s="32" t="s">
        <v>66</v>
      </c>
      <c r="E34" s="44"/>
    </row>
    <row r="35" spans="1:14" x14ac:dyDescent="0.25">
      <c r="A35" s="32" t="s">
        <v>67</v>
      </c>
      <c r="E35" s="44"/>
    </row>
    <row r="36" spans="1:14" x14ac:dyDescent="0.25">
      <c r="E36" s="44"/>
    </row>
  </sheetData>
  <mergeCells count="7">
    <mergeCell ref="A2:A4"/>
    <mergeCell ref="B5:I5"/>
    <mergeCell ref="B2:E2"/>
    <mergeCell ref="B3:E3"/>
    <mergeCell ref="F2:F3"/>
    <mergeCell ref="G2:I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7" workbookViewId="0">
      <selection activeCell="F32" sqref="F32"/>
    </sheetView>
  </sheetViews>
  <sheetFormatPr defaultRowHeight="15" x14ac:dyDescent="0.25"/>
  <cols>
    <col min="2" max="2" width="9.5703125" bestFit="1" customWidth="1"/>
    <col min="4" max="4" width="11.7109375" bestFit="1" customWidth="1"/>
    <col min="5" max="5" width="10.85546875" bestFit="1" customWidth="1"/>
    <col min="6" max="13" width="11.7109375" bestFit="1" customWidth="1"/>
    <col min="14" max="14" width="10.85546875" bestFit="1" customWidth="1"/>
    <col min="15" max="15" width="11.7109375" bestFit="1" customWidth="1"/>
  </cols>
  <sheetData>
    <row r="1" spans="1:1" ht="15.75" x14ac:dyDescent="0.3">
      <c r="A1" s="1" t="s">
        <v>74</v>
      </c>
    </row>
    <row r="3" spans="1:1" ht="15.75" x14ac:dyDescent="0.3">
      <c r="A3" s="1"/>
    </row>
    <row r="16" spans="1:1" x14ac:dyDescent="0.25">
      <c r="A16" s="5" t="s">
        <v>6</v>
      </c>
    </row>
    <row r="17" spans="1:13" x14ac:dyDescent="0.25">
      <c r="A17" s="20" t="s">
        <v>7</v>
      </c>
    </row>
    <row r="19" spans="1:13" x14ac:dyDescent="0.25">
      <c r="A19" s="46">
        <v>2024</v>
      </c>
      <c r="B19" s="45" t="s">
        <v>69</v>
      </c>
      <c r="C19" s="45" t="s">
        <v>70</v>
      </c>
      <c r="D19" s="45" t="s">
        <v>71</v>
      </c>
      <c r="E19" s="45" t="s">
        <v>72</v>
      </c>
      <c r="F19" s="45" t="s">
        <v>73</v>
      </c>
      <c r="G19" s="46">
        <v>2023</v>
      </c>
      <c r="H19" s="45" t="s">
        <v>69</v>
      </c>
      <c r="I19" s="45" t="s">
        <v>70</v>
      </c>
      <c r="J19" s="45" t="s">
        <v>71</v>
      </c>
      <c r="K19" s="45" t="s">
        <v>72</v>
      </c>
      <c r="L19" s="45" t="s">
        <v>73</v>
      </c>
      <c r="M19" s="45"/>
    </row>
    <row r="20" spans="1:13" x14ac:dyDescent="0.25">
      <c r="A20" s="45" t="s">
        <v>1</v>
      </c>
      <c r="B20" s="45">
        <v>30324956</v>
      </c>
      <c r="C20" s="45">
        <v>46602848</v>
      </c>
      <c r="D20" s="45">
        <v>99776697</v>
      </c>
      <c r="E20" s="45">
        <v>31576552</v>
      </c>
      <c r="F20" s="45">
        <v>208281053</v>
      </c>
      <c r="G20" s="45" t="s">
        <v>1</v>
      </c>
      <c r="H20" s="45">
        <v>29943940</v>
      </c>
      <c r="I20" s="45">
        <v>49690900</v>
      </c>
      <c r="J20" s="45">
        <v>103536631</v>
      </c>
      <c r="K20" s="45">
        <v>29816323</v>
      </c>
      <c r="L20" s="45">
        <v>212987794</v>
      </c>
      <c r="M20" s="45"/>
    </row>
    <row r="21" spans="1:13" x14ac:dyDescent="0.25">
      <c r="A21" s="45" t="s">
        <v>2</v>
      </c>
      <c r="B21" s="45">
        <v>31629913</v>
      </c>
      <c r="C21" s="45">
        <v>69358442</v>
      </c>
      <c r="D21" s="45">
        <v>109876850</v>
      </c>
      <c r="E21" s="45">
        <v>39214351</v>
      </c>
      <c r="F21" s="45">
        <v>250079556</v>
      </c>
      <c r="G21" s="45" t="s">
        <v>2</v>
      </c>
      <c r="H21" s="45">
        <v>27486850</v>
      </c>
      <c r="I21" s="45">
        <v>68553590</v>
      </c>
      <c r="J21" s="45">
        <v>104218367</v>
      </c>
      <c r="K21" s="45">
        <v>33923448</v>
      </c>
      <c r="L21" s="45">
        <v>234182255</v>
      </c>
      <c r="M21" s="45"/>
    </row>
    <row r="22" spans="1:13" x14ac:dyDescent="0.25">
      <c r="A22" s="45" t="s">
        <v>18</v>
      </c>
      <c r="B22" s="45">
        <v>61954869</v>
      </c>
      <c r="C22" s="45">
        <v>115961290</v>
      </c>
      <c r="D22" s="45">
        <v>209653547</v>
      </c>
      <c r="E22" s="45">
        <v>70790903</v>
      </c>
      <c r="F22" s="45">
        <v>458360609</v>
      </c>
      <c r="G22" s="45" t="s">
        <v>18</v>
      </c>
      <c r="H22" s="45">
        <v>57430790</v>
      </c>
      <c r="I22" s="45">
        <v>118244490</v>
      </c>
      <c r="J22" s="45">
        <v>207754998</v>
      </c>
      <c r="K22" s="45">
        <v>63739771</v>
      </c>
      <c r="L22" s="45">
        <v>447170049</v>
      </c>
      <c r="M22" s="45"/>
    </row>
    <row r="23" spans="1:13" x14ac:dyDescent="0.25">
      <c r="A23" s="45" t="s">
        <v>77</v>
      </c>
      <c r="B23" s="47">
        <f>(B20-H20)/H20</f>
        <v>1.2724310828835484E-2</v>
      </c>
      <c r="C23" s="47">
        <f t="shared" ref="C23:F25" si="0">(C20-I20)/I20</f>
        <v>-6.2145221760926045E-2</v>
      </c>
      <c r="D23" s="47">
        <f t="shared" si="0"/>
        <v>-3.631501202699941E-2</v>
      </c>
      <c r="E23" s="47">
        <f t="shared" si="0"/>
        <v>5.9035750317032717E-2</v>
      </c>
      <c r="F23" s="47">
        <f>(F20-L20)/L20</f>
        <v>-2.2098641953162818E-2</v>
      </c>
    </row>
    <row r="24" spans="1:13" x14ac:dyDescent="0.25">
      <c r="A24" s="45" t="s">
        <v>76</v>
      </c>
      <c r="B24" s="47">
        <f t="shared" ref="B24:B25" si="1">(B21-H21)/H21</f>
        <v>0.15072891218891943</v>
      </c>
      <c r="C24" s="47">
        <f t="shared" si="0"/>
        <v>1.1740479236754779E-2</v>
      </c>
      <c r="D24" s="47">
        <f t="shared" si="0"/>
        <v>5.4294489185385146E-2</v>
      </c>
      <c r="E24" s="47">
        <f t="shared" si="0"/>
        <v>0.15596595605493876</v>
      </c>
      <c r="F24" s="47">
        <f t="shared" si="0"/>
        <v>6.788431087573224E-2</v>
      </c>
    </row>
    <row r="25" spans="1:13" x14ac:dyDescent="0.25">
      <c r="A25" s="45" t="s">
        <v>75</v>
      </c>
      <c r="B25" s="47">
        <f t="shared" si="1"/>
        <v>7.8774451822794009E-2</v>
      </c>
      <c r="C25" s="47">
        <f t="shared" si="0"/>
        <v>-1.9309144975803945E-2</v>
      </c>
      <c r="D25" s="47">
        <f t="shared" si="0"/>
        <v>9.138403495833107E-3</v>
      </c>
      <c r="E25" s="47">
        <f t="shared" si="0"/>
        <v>0.1106237422785846</v>
      </c>
      <c r="F25" s="47">
        <f t="shared" si="0"/>
        <v>2.5025289652169883E-2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Figura 1</vt:lpstr>
      <vt:lpstr>Prospetto 1</vt:lpstr>
      <vt:lpstr>Figura 2</vt:lpstr>
      <vt:lpstr>Figura 3</vt:lpstr>
      <vt:lpstr>Figura 4</vt:lpstr>
      <vt:lpstr>Prospetto 2</vt:lpstr>
      <vt:lpstr>Figura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Santoro</dc:creator>
  <cp:lastModifiedBy>UTENTE</cp:lastModifiedBy>
  <dcterms:created xsi:type="dcterms:W3CDTF">2024-11-20T13:45:16Z</dcterms:created>
  <dcterms:modified xsi:type="dcterms:W3CDTF">2025-03-03T12:29:21Z</dcterms:modified>
</cp:coreProperties>
</file>