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Istat\REPORT\Prodotti agroalimentari di qualità\Per diffusione\"/>
    </mc:Choice>
  </mc:AlternateContent>
  <bookViews>
    <workbookView xWindow="0" yWindow="0" windowWidth="19200" windowHeight="6350" tabRatio="657" activeTab="1"/>
  </bookViews>
  <sheets>
    <sheet name="Tavola 1" sheetId="8" r:id="rId1"/>
    <sheet name="Tavola 2" sheetId="9" r:id="rId2"/>
    <sheet name="Tav 3 Carni fresche" sheetId="1" r:id="rId3"/>
    <sheet name="Tav4 Preparazione carni" sheetId="6" r:id="rId4"/>
    <sheet name="Tav5 Formaggi" sheetId="3" r:id="rId5"/>
    <sheet name="Tav6 Ortofrutticoli" sheetId="5" r:id="rId6"/>
    <sheet name="Tav7 Oli" sheetId="4" r:id="rId7"/>
    <sheet name="Tav8 Altri settori" sheetId="7" r:id="rId8"/>
  </sheets>
  <definedNames>
    <definedName name="_Hlk236546576" localSheetId="0">'Tavola 1'!$A$43</definedName>
    <definedName name="_Hlk236710811" localSheetId="0">'Tavola 1'!$A$34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7" l="1"/>
  <c r="M33" i="7"/>
  <c r="M32" i="7"/>
  <c r="L33" i="7"/>
  <c r="L32" i="7"/>
  <c r="I33" i="7"/>
  <c r="I32" i="7"/>
  <c r="C33" i="7"/>
  <c r="C32" i="7"/>
  <c r="B33" i="7"/>
  <c r="B32" i="7"/>
  <c r="N32" i="6"/>
  <c r="H32" i="6"/>
  <c r="L32" i="6"/>
  <c r="M32" i="6"/>
  <c r="I33" i="6"/>
  <c r="J33" i="6"/>
  <c r="K33" i="6"/>
  <c r="L33" i="6"/>
  <c r="M33" i="6"/>
  <c r="N33" i="6"/>
  <c r="H33" i="6"/>
  <c r="O33" i="3" l="1"/>
  <c r="N33" i="3"/>
  <c r="O32" i="3"/>
  <c r="N32" i="3"/>
  <c r="L33" i="3"/>
  <c r="K33" i="3"/>
  <c r="J33" i="3"/>
  <c r="I33" i="3"/>
  <c r="L32" i="3"/>
  <c r="K32" i="3"/>
  <c r="J32" i="3"/>
  <c r="I32" i="3"/>
  <c r="G33" i="3"/>
  <c r="G32" i="3"/>
  <c r="E32" i="3"/>
  <c r="C32" i="3"/>
  <c r="C33" i="3"/>
  <c r="B33" i="3"/>
  <c r="B32" i="3"/>
  <c r="K33" i="4"/>
  <c r="J33" i="4"/>
  <c r="I33" i="4"/>
  <c r="H33" i="4"/>
  <c r="G33" i="4"/>
  <c r="F33" i="4"/>
  <c r="E33" i="4"/>
  <c r="K32" i="4"/>
  <c r="J32" i="4"/>
  <c r="I32" i="4"/>
  <c r="H32" i="4"/>
  <c r="G32" i="4"/>
  <c r="F32" i="4"/>
  <c r="E32" i="4"/>
  <c r="C32" i="4"/>
  <c r="C33" i="4"/>
  <c r="B33" i="4"/>
  <c r="B32" i="4"/>
  <c r="I33" i="5"/>
  <c r="H33" i="5"/>
  <c r="G33" i="5"/>
  <c r="F33" i="5"/>
  <c r="E33" i="5"/>
  <c r="I32" i="5"/>
  <c r="H32" i="5"/>
  <c r="G32" i="5"/>
  <c r="F32" i="5"/>
  <c r="E32" i="5"/>
  <c r="C32" i="5"/>
  <c r="C33" i="5"/>
  <c r="B33" i="5"/>
  <c r="B32" i="5"/>
  <c r="D32" i="6"/>
  <c r="E32" i="6"/>
  <c r="B32" i="6"/>
  <c r="J33" i="1"/>
  <c r="J32" i="1"/>
  <c r="C33" i="1"/>
  <c r="D33" i="1"/>
  <c r="E33" i="1"/>
  <c r="F33" i="1"/>
  <c r="B33" i="1"/>
  <c r="C32" i="1"/>
  <c r="D32" i="1"/>
  <c r="B32" i="1"/>
  <c r="K32" i="1"/>
  <c r="L32" i="1"/>
  <c r="M32" i="1"/>
  <c r="K33" i="1"/>
  <c r="L33" i="1"/>
  <c r="M33" i="1"/>
  <c r="I33" i="1"/>
  <c r="H33" i="1"/>
  <c r="I32" i="1"/>
  <c r="H32" i="1"/>
  <c r="Q70" i="8"/>
  <c r="R70" i="8"/>
  <c r="K70" i="8"/>
  <c r="L70" i="8"/>
  <c r="E70" i="8"/>
  <c r="F70" i="8"/>
  <c r="K33" i="8"/>
  <c r="L33" i="8"/>
  <c r="E33" i="8"/>
  <c r="F33" i="8"/>
  <c r="P70" i="8"/>
  <c r="P69" i="8"/>
  <c r="J70" i="8"/>
  <c r="J69" i="8"/>
  <c r="D70" i="8"/>
  <c r="D69" i="8"/>
  <c r="O70" i="8"/>
  <c r="N70" i="8"/>
  <c r="I70" i="8"/>
  <c r="H70" i="8"/>
  <c r="C70" i="8"/>
  <c r="B70" i="8"/>
  <c r="O69" i="8"/>
  <c r="Q69" i="8" s="1"/>
  <c r="N69" i="8"/>
  <c r="R69" i="8" s="1"/>
  <c r="I69" i="8"/>
  <c r="L69" i="8" s="1"/>
  <c r="H69" i="8"/>
  <c r="C69" i="8"/>
  <c r="E69" i="8" s="1"/>
  <c r="B69" i="8"/>
  <c r="F69" i="8" s="1"/>
  <c r="L32" i="8"/>
  <c r="K32" i="8"/>
  <c r="F32" i="8"/>
  <c r="E32" i="8"/>
  <c r="J33" i="8"/>
  <c r="J32" i="8"/>
  <c r="D33" i="8"/>
  <c r="D32" i="8"/>
  <c r="I33" i="8"/>
  <c r="H33" i="8"/>
  <c r="I32" i="8"/>
  <c r="H32" i="8"/>
  <c r="C32" i="8"/>
  <c r="C33" i="8"/>
  <c r="B33" i="8"/>
  <c r="B32" i="8"/>
  <c r="K69" i="8" l="1"/>
  <c r="L30" i="8"/>
  <c r="L29" i="8"/>
  <c r="K30" i="8"/>
  <c r="K29" i="8"/>
  <c r="J30" i="8"/>
  <c r="J29" i="8"/>
  <c r="J47" i="5" l="1"/>
  <c r="N23" i="9" l="1"/>
  <c r="O23" i="9" s="1"/>
  <c r="I23" i="9"/>
  <c r="J23" i="9" s="1"/>
  <c r="D23" i="9"/>
  <c r="E23" i="9" s="1"/>
  <c r="N22" i="9"/>
  <c r="O22" i="9" s="1"/>
  <c r="I22" i="9"/>
  <c r="J22" i="9" s="1"/>
  <c r="D22" i="9"/>
  <c r="E22" i="9" s="1"/>
  <c r="N21" i="9"/>
  <c r="O21" i="9" s="1"/>
  <c r="I21" i="9"/>
  <c r="J21" i="9" s="1"/>
  <c r="D21" i="9"/>
  <c r="E21" i="9" s="1"/>
  <c r="N20" i="9"/>
  <c r="O20" i="9" s="1"/>
  <c r="I20" i="9"/>
  <c r="J20" i="9" s="1"/>
  <c r="D20" i="9"/>
  <c r="E20" i="9" s="1"/>
  <c r="N19" i="9"/>
  <c r="O19" i="9" s="1"/>
  <c r="I19" i="9"/>
  <c r="J19" i="9" s="1"/>
  <c r="D19" i="9"/>
  <c r="E19" i="9" s="1"/>
  <c r="M17" i="9"/>
  <c r="L17" i="9"/>
  <c r="H17" i="9"/>
  <c r="G17" i="9"/>
  <c r="C17" i="9"/>
  <c r="B17" i="9"/>
  <c r="D11" i="9"/>
  <c r="E11" i="9" s="1"/>
  <c r="D10" i="9"/>
  <c r="E10" i="9" s="1"/>
  <c r="I9" i="9"/>
  <c r="J9" i="9" s="1"/>
  <c r="D9" i="9"/>
  <c r="E9" i="9" s="1"/>
  <c r="I8" i="9"/>
  <c r="J8" i="9" s="1"/>
  <c r="D8" i="9"/>
  <c r="E8" i="9" s="1"/>
  <c r="I7" i="9"/>
  <c r="J7" i="9" s="1"/>
  <c r="D7" i="9"/>
  <c r="E7" i="9" s="1"/>
  <c r="M5" i="9"/>
  <c r="L5" i="9"/>
  <c r="H5" i="9"/>
  <c r="G5" i="9"/>
  <c r="B5" i="9"/>
</calcChain>
</file>

<file path=xl/sharedStrings.xml><?xml version="1.0" encoding="utf-8"?>
<sst xmlns="http://schemas.openxmlformats.org/spreadsheetml/2006/main" count="1029" uniqueCount="150">
  <si>
    <t>REGIONI</t>
  </si>
  <si>
    <t xml:space="preserve">Produzione </t>
  </si>
  <si>
    <r>
      <t xml:space="preserve">Trasformazione </t>
    </r>
    <r>
      <rPr>
        <i/>
        <sz val="9"/>
        <color indexed="8"/>
        <rFont val="Arial Narrow"/>
        <family val="2"/>
      </rPr>
      <t xml:space="preserve"> </t>
    </r>
  </si>
  <si>
    <r>
      <t xml:space="preserve">Operatori  </t>
    </r>
    <r>
      <rPr>
        <i/>
        <sz val="9"/>
        <color indexed="8"/>
        <rFont val="Arial Narrow"/>
        <family val="2"/>
      </rPr>
      <t>(1)</t>
    </r>
  </si>
  <si>
    <t>Allevamenti</t>
  </si>
  <si>
    <t>Capi allevati</t>
  </si>
  <si>
    <t>Macellatori</t>
  </si>
  <si>
    <t>Elaboratori</t>
  </si>
  <si>
    <t>Porzionatori</t>
  </si>
  <si>
    <t xml:space="preserve">Totale </t>
  </si>
  <si>
    <t>Di cui produttori e trasformatori</t>
  </si>
  <si>
    <t xml:space="preserve">Bovini </t>
  </si>
  <si>
    <t xml:space="preserve">Suini </t>
  </si>
  <si>
    <t>Ovini</t>
  </si>
  <si>
    <t>Imprese</t>
  </si>
  <si>
    <t>Impianti</t>
  </si>
  <si>
    <t>Piemonte</t>
  </si>
  <si>
    <t>Valle d'Aosta/Vallée d'Aoste</t>
  </si>
  <si>
    <t>Lombardia</t>
  </si>
  <si>
    <t>Liguria</t>
  </si>
  <si>
    <t xml:space="preserve">  Bolzano/Bozen</t>
  </si>
  <si>
    <t xml:space="preserve">  Trento</t>
  </si>
  <si>
    <t>Trentino-Alto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</si>
  <si>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</si>
  <si>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</si>
  <si>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</si>
  <si>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</si>
  <si>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</si>
  <si>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</si>
  <si>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</si>
  <si>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</si>
  <si>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</si>
  <si>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</si>
  <si>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</si>
  <si>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</si>
  <si>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</si>
  <si>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</si>
  <si>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</si>
  <si>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CENTRO</t>
  </si>
  <si>
    <t>ITALIA</t>
  </si>
  <si>
    <t>(1) - Un produttore e/o trasformatore e/o operatore presente in due o più settori viene conteggiato due o più volte.</t>
  </si>
  <si>
    <t>(3) - Un produttore può condurre uno o più allevamenti.</t>
  </si>
  <si>
    <t>(4) - Un trasformatore può svolgere una o più attività di trasformazione e gestire uno o più impianti.</t>
  </si>
  <si>
    <t>(2) - I produttori e i trasformatori sono ripartiti per regione ove sono ubicati gli allevamenti e/o gli impianti</t>
  </si>
  <si>
    <t xml:space="preserve">(6) - L’asterisco (*) indica che il dato non è divulgabile ai sensi dell'art. 9 del d.lgs. n. 322/89 (segreto statistico). </t>
  </si>
  <si>
    <t xml:space="preserve">Trasformazione </t>
  </si>
  <si>
    <t xml:space="preserve">Allevamenti </t>
  </si>
  <si>
    <r>
      <t xml:space="preserve">Totale trasformatori  </t>
    </r>
    <r>
      <rPr>
        <i/>
        <sz val="9"/>
        <color indexed="8"/>
        <rFont val="Arial Narrow"/>
        <family val="2"/>
      </rPr>
      <t>(1) (2) (4)</t>
    </r>
  </si>
  <si>
    <t>Stagionatori</t>
  </si>
  <si>
    <t xml:space="preserve">Bufalini </t>
  </si>
  <si>
    <t xml:space="preserve">Ovini </t>
  </si>
  <si>
    <t xml:space="preserve">Caprini </t>
  </si>
  <si>
    <t>RIPARTIZIONE GEOGRAFICA</t>
  </si>
  <si>
    <r>
      <t>Tavola 3 – Operatori del settore carni fresche DOP e IGP per regione e ripartizione geografica -</t>
    </r>
    <r>
      <rPr>
        <sz val="9"/>
        <rFont val="Arial Narrow"/>
        <family val="2"/>
      </rPr>
      <t xml:space="preserve"> al 31 dicembre 2022</t>
    </r>
  </si>
  <si>
    <t>(2) - I produttori e i trasformatori sono ripartiti per regione ove sono ubicati gli allevamenti e/o gli impianti.</t>
  </si>
  <si>
    <t>(5) - I caseificatori comprendono anche i raccoglitori di latte presso gli allevamenti.</t>
  </si>
  <si>
    <r>
      <t xml:space="preserve">Operatori </t>
    </r>
    <r>
      <rPr>
        <i/>
        <sz val="9"/>
        <color indexed="8"/>
        <rFont val="Arial Narrow"/>
        <family val="2"/>
      </rPr>
      <t xml:space="preserve"> (1)</t>
    </r>
  </si>
  <si>
    <r>
      <t xml:space="preserve">Produttori   </t>
    </r>
    <r>
      <rPr>
        <i/>
        <sz val="9"/>
        <color indexed="8"/>
        <rFont val="Arial Narrow"/>
        <family val="2"/>
      </rPr>
      <t xml:space="preserve"> (1) (2)</t>
    </r>
  </si>
  <si>
    <t>Superficie olivicola</t>
  </si>
  <si>
    <r>
      <t xml:space="preserve">Totale trasformatori                 </t>
    </r>
    <r>
      <rPr>
        <i/>
        <sz val="9"/>
        <color indexed="8"/>
        <rFont val="Arial Narrow"/>
        <family val="2"/>
      </rPr>
      <t xml:space="preserve">      (1) (2) (3)</t>
    </r>
  </si>
  <si>
    <t>Molitori</t>
  </si>
  <si>
    <t>Imbottigliatori</t>
  </si>
  <si>
    <t>Totale</t>
  </si>
  <si>
    <t xml:space="preserve">Imprese </t>
  </si>
  <si>
    <t xml:space="preserve">Impianti </t>
  </si>
  <si>
    <t xml:space="preserve">ITALIA </t>
  </si>
  <si>
    <t>(3) - Un trasformatore può gestire uno o più impianti.</t>
  </si>
  <si>
    <t>(2) - I produttori e i trasformatori sono ripartiti per regione ove è ubicata la superficie olivicola e/o gli impianti.</t>
  </si>
  <si>
    <t xml:space="preserve">(4) - L’asterisco (*) indica che il dato non è divulgabile ai sensi dell'art. 9 del d.lgs. n. 322/89 (segreto statistico). </t>
  </si>
  <si>
    <t xml:space="preserve">Produzione  </t>
  </si>
  <si>
    <t xml:space="preserve">Trasformazione   </t>
  </si>
  <si>
    <t xml:space="preserve">Superficie </t>
  </si>
  <si>
    <t>(3) - Un trasformatore può gestire uno o più impianti</t>
  </si>
  <si>
    <t>(2) - I produttori e i trasformatori sono ripartiti per regione ove è ubicata la superficie coltivata e/o gli impianti di trasformazione.</t>
  </si>
  <si>
    <t>Posti ingrasso</t>
  </si>
  <si>
    <t xml:space="preserve">Scrofe 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</si>
  <si>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(2) (4) </t>
    </r>
  </si>
  <si>
    <t>Oche</t>
  </si>
  <si>
    <t>Suini</t>
  </si>
  <si>
    <t xml:space="preserve">Produttori    (1) (2) (3) </t>
  </si>
  <si>
    <r>
      <t xml:space="preserve">Macellatori </t>
    </r>
    <r>
      <rPr>
        <i/>
        <sz val="9"/>
        <color indexed="8"/>
        <rFont val="Arial Narrow"/>
        <family val="2"/>
      </rPr>
      <t>(5)</t>
    </r>
  </si>
  <si>
    <t>(5) - I macellatori comprendono anche i sezionatori</t>
  </si>
  <si>
    <t>Trasformazione</t>
  </si>
  <si>
    <r>
      <t xml:space="preserve">Produttori  </t>
    </r>
    <r>
      <rPr>
        <i/>
        <sz val="9"/>
        <color indexed="8"/>
        <rFont val="Arial Narrow"/>
        <family val="2"/>
      </rPr>
      <t xml:space="preserve"> (1) (2) (3)</t>
    </r>
  </si>
  <si>
    <r>
      <t xml:space="preserve">Superficie </t>
    </r>
    <r>
      <rPr>
        <i/>
        <sz val="9"/>
        <color indexed="8"/>
        <rFont val="Arial Narrow"/>
        <family val="2"/>
      </rPr>
      <t>(4)</t>
    </r>
  </si>
  <si>
    <t>Bufalini</t>
  </si>
  <si>
    <t>Alveari</t>
  </si>
  <si>
    <r>
      <t xml:space="preserve">Imprese   </t>
    </r>
    <r>
      <rPr>
        <i/>
        <sz val="9"/>
        <color indexed="8"/>
        <rFont val="Arial Narrow"/>
        <family val="2"/>
      </rPr>
      <t xml:space="preserve">  (1) (2) (5)</t>
    </r>
  </si>
  <si>
    <t>(3) - Un produttore può condurre uno o più allevamenti</t>
  </si>
  <si>
    <t>(4) - Comprende anche la superficie delle saline.</t>
  </si>
  <si>
    <t>(5) - Un trasformatore può svolgere una o più attività di trasformazione e gestire uno o più impianti</t>
  </si>
  <si>
    <t>(2) - I produttori e i trasformatori sono ripartiti per regione ove sono ubicati gli allevamenti, le superfici  e/o gli impianti.</t>
  </si>
  <si>
    <t xml:space="preserve">                 </t>
  </si>
  <si>
    <r>
      <t xml:space="preserve">Produttori </t>
    </r>
    <r>
      <rPr>
        <i/>
        <sz val="9"/>
        <color indexed="8"/>
        <rFont val="Arial Narrow"/>
        <family val="2"/>
      </rPr>
      <t>(1) (2)</t>
    </r>
  </si>
  <si>
    <t>Superficie</t>
  </si>
  <si>
    <t>Comp. %</t>
  </si>
  <si>
    <t>Variazioni</t>
  </si>
  <si>
    <t>assolute</t>
  </si>
  <si>
    <t>%</t>
  </si>
  <si>
    <t>Bolzano/Bozen</t>
  </si>
  <si>
    <t>Trento</t>
  </si>
  <si>
    <t>Trentino-Alto Adige/Südtirol</t>
  </si>
  <si>
    <r>
      <t xml:space="preserve">Trasformatori </t>
    </r>
    <r>
      <rPr>
        <i/>
        <sz val="9"/>
        <color indexed="8"/>
        <rFont val="Arial Narrow"/>
        <family val="2"/>
      </rPr>
      <t>(1) (3)</t>
    </r>
  </si>
  <si>
    <t>Impianti di trasformazione</t>
  </si>
  <si>
    <r>
      <t xml:space="preserve">Operatori </t>
    </r>
    <r>
      <rPr>
        <i/>
        <sz val="9"/>
        <color indexed="8"/>
        <rFont val="Arial Narrow"/>
        <family val="2"/>
      </rPr>
      <t>(1) (4)</t>
    </r>
  </si>
  <si>
    <t>(2) -  Un produttore può condurre uno o più allevamenti.</t>
  </si>
  <si>
    <t xml:space="preserve">(3) -  Un trasformatore può svolgere una o più attività di trasformazione. </t>
  </si>
  <si>
    <t>(4) -  Un operatore può essere contemporaneamente sia produttore sia trasformatore.</t>
  </si>
  <si>
    <t>(5) -  I produttori e i trasformatori sono ripartiti per regione ove sono ubicati gli allevamenti, le superfici  e/o gli impianti.</t>
  </si>
  <si>
    <r>
      <t>Tavola 1 – Operatori dei prodotti agroalimentari di qualità Dop, Igp e Stg in complesso per regione e ripartizione geografica -</t>
    </r>
    <r>
      <rPr>
        <sz val="10"/>
        <rFont val="Arial Narrow"/>
        <family val="2"/>
      </rPr>
      <t xml:space="preserve"> al 31 dicembre 2021 e 2022 </t>
    </r>
    <r>
      <rPr>
        <i/>
        <sz val="10"/>
        <rFont val="Arial Narrow"/>
        <family val="2"/>
      </rPr>
      <t>(superficie in ettari)</t>
    </r>
  </si>
  <si>
    <t>SETTORI</t>
  </si>
  <si>
    <t xml:space="preserve">Variazioni </t>
  </si>
  <si>
    <t>Carni fresche</t>
  </si>
  <si>
    <t>Preparazioni di carni</t>
  </si>
  <si>
    <t>Formaggi</t>
  </si>
  <si>
    <t xml:space="preserve">Ortofrutticoli e cereali </t>
  </si>
  <si>
    <t>Oli extravergine di oliva</t>
  </si>
  <si>
    <t>TOTALE</t>
  </si>
  <si>
    <r>
      <t xml:space="preserve">Trasformatori  </t>
    </r>
    <r>
      <rPr>
        <i/>
        <sz val="9"/>
        <color indexed="8"/>
        <rFont val="Arial Narrow"/>
        <family val="2"/>
      </rPr>
      <t>(1) (3)</t>
    </r>
  </si>
  <si>
    <t xml:space="preserve">Impianti di trasformazione </t>
  </si>
  <si>
    <t>(1) – Un produttore e/o trasformatore e/o operatore presente in due o più settori viene conteggiato due o più volte.</t>
  </si>
  <si>
    <t>(3) -  Un trasformatore può svolgere una o più attività di trasformazione</t>
  </si>
  <si>
    <t>(4) – Un operatore può essere contemporaneamente sia produttore sia trasformatore.</t>
  </si>
  <si>
    <r>
      <t xml:space="preserve">Tavola 2 – Operatori dei prodotti di qualità agroalimentari DOP, IGP e STG per settore </t>
    </r>
    <r>
      <rPr>
        <sz val="10"/>
        <rFont val="Arial Narrow"/>
        <family val="2"/>
      </rPr>
      <t xml:space="preserve">- al 31 dicembre 2021 e 2022 </t>
    </r>
    <r>
      <rPr>
        <i/>
        <sz val="10"/>
        <rFont val="Arial Narrow"/>
        <family val="2"/>
      </rPr>
      <t>(superficie in ettari)</t>
    </r>
  </si>
  <si>
    <t>Altri settori</t>
  </si>
  <si>
    <r>
      <t xml:space="preserve">REGIONI </t>
    </r>
    <r>
      <rPr>
        <i/>
        <sz val="9"/>
        <color indexed="8"/>
        <rFont val="Arial Narrow"/>
        <family val="2"/>
      </rPr>
      <t>(5)</t>
    </r>
  </si>
  <si>
    <r>
      <t xml:space="preserve">Caseificatori </t>
    </r>
    <r>
      <rPr>
        <sz val="9"/>
        <color indexed="8"/>
        <rFont val="Arial Narrow"/>
        <family val="2"/>
      </rPr>
      <t>(5)</t>
    </r>
  </si>
  <si>
    <t>Produttori    (1) (2) (3) (5)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</si>
  <si>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(2) (4) (5)</t>
    </r>
  </si>
  <si>
    <t>Produttori        (1) (2) (3)</t>
  </si>
  <si>
    <r>
      <t xml:space="preserve">Tavola 4 – Operatori del settore preparazioni di carni DOP e IGP per regione e ripartizione geografica - </t>
    </r>
    <r>
      <rPr>
        <sz val="10"/>
        <rFont val="Arial Narrow"/>
        <family val="2"/>
      </rPr>
      <t>al 31 dicembre 2022</t>
    </r>
  </si>
  <si>
    <r>
      <t xml:space="preserve">Tavola 5 – Operatori del settore formaggi DOP, IGP e STG per regione e ripartizione geografica </t>
    </r>
    <r>
      <rPr>
        <sz val="10"/>
        <color indexed="8"/>
        <rFont val="Arial Narrow"/>
        <family val="2"/>
      </rPr>
      <t>- al 31 dicembre 2022</t>
    </r>
  </si>
  <si>
    <r>
      <t xml:space="preserve">Tavola 7 – Operatori del settore oli extravergine d’oliva DOP e IGP per regione e ripartizione geografica - </t>
    </r>
    <r>
      <rPr>
        <sz val="10"/>
        <color indexed="8"/>
        <rFont val="Arial Narrow"/>
        <family val="2"/>
      </rPr>
      <t xml:space="preserve">al 31 dicembre 2022 </t>
    </r>
    <r>
      <rPr>
        <i/>
        <sz val="10"/>
        <color indexed="8"/>
        <rFont val="Arial Narrow"/>
        <family val="2"/>
      </rPr>
      <t>(superficie in ettari)</t>
    </r>
  </si>
  <si>
    <r>
      <t xml:space="preserve">Tavola 8 – Operatori degli altri settori di prodotti DOP, IGP e STG per regione e ripartizione geografica </t>
    </r>
    <r>
      <rPr>
        <sz val="10"/>
        <color indexed="8"/>
        <rFont val="Arial Narrow"/>
        <family val="2"/>
      </rPr>
      <t>-</t>
    </r>
    <r>
      <rPr>
        <b/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al 31 dicembre 2022</t>
    </r>
    <r>
      <rPr>
        <i/>
        <sz val="10"/>
        <color indexed="8"/>
        <rFont val="Arial Narrow"/>
        <family val="2"/>
      </rPr>
      <t xml:space="preserve"> (superficie in ettari)</t>
    </r>
  </si>
  <si>
    <t>-</t>
  </si>
  <si>
    <t>n.d.</t>
  </si>
  <si>
    <t>*</t>
  </si>
  <si>
    <r>
      <t xml:space="preserve">(5) - </t>
    </r>
    <r>
      <rPr>
        <sz val="9"/>
        <rFont val="Arial Narrow"/>
        <family val="2"/>
      </rPr>
      <t>E’ compresa anche la componente zootecnica della filiera produttiva dell’Oliva ascolana.</t>
    </r>
  </si>
  <si>
    <r>
      <t xml:space="preserve">Tavola 1 – Operatori dei prodotti agroalimentari di qualità Dop, Igp e Stg in complesso per regione e ripartizione geografica - </t>
    </r>
    <r>
      <rPr>
        <sz val="10"/>
        <rFont val="Arial Narrow"/>
        <family val="2"/>
      </rPr>
      <t>al 31 dicembre 2021 e 2022 (</t>
    </r>
    <r>
      <rPr>
        <i/>
        <sz val="10"/>
        <rFont val="Arial Narrow"/>
        <family val="2"/>
      </rPr>
      <t>superficie in ettari</t>
    </r>
    <r>
      <rPr>
        <sz val="10"/>
        <rFont val="Arial Narrow"/>
        <family val="2"/>
      </rPr>
      <t>)</t>
    </r>
  </si>
  <si>
    <t>NORD-OVEST</t>
  </si>
  <si>
    <t>NORD-EST</t>
  </si>
  <si>
    <r>
      <t>Tavola 6 – Operatori del settore ortofrutticoli e cereali DOP e IGP per regione e ripartizione geografica -</t>
    </r>
    <r>
      <rPr>
        <sz val="10"/>
        <color indexed="8"/>
        <rFont val="Arial Narrow"/>
        <family val="2"/>
      </rPr>
      <t xml:space="preserve"> al 31 dicembre 2022 </t>
    </r>
    <r>
      <rPr>
        <i/>
        <sz val="10"/>
        <color indexed="8"/>
        <rFont val="Arial Narrow"/>
        <family val="2"/>
      </rPr>
      <t>(superficie in ettari)</t>
    </r>
  </si>
  <si>
    <r>
      <t xml:space="preserve">Operatori </t>
    </r>
    <r>
      <rPr>
        <i/>
        <sz val="10"/>
        <color indexed="8"/>
        <rFont val="Arial Narrow"/>
        <family val="2"/>
      </rPr>
      <t xml:space="preserve"> (1)</t>
    </r>
  </si>
  <si>
    <r>
      <t>Produttori</t>
    </r>
    <r>
      <rPr>
        <i/>
        <sz val="10"/>
        <color indexed="8"/>
        <rFont val="Arial Narrow"/>
        <family val="2"/>
      </rPr>
      <t xml:space="preserve"> (1) (2)</t>
    </r>
  </si>
  <si>
    <r>
      <t xml:space="preserve">Imprese          </t>
    </r>
    <r>
      <rPr>
        <i/>
        <sz val="10"/>
        <color indexed="8"/>
        <rFont val="Arial Narrow"/>
        <family val="2"/>
      </rPr>
      <t xml:space="preserve">  (1) (2) (3)</t>
    </r>
  </si>
  <si>
    <t>SUD</t>
  </si>
  <si>
    <t>ISOLE</t>
  </si>
  <si>
    <t>(*) - Tale dato differisce da quello pubblicato da Istat lo scorso anno per effetto di un processo di revisione</t>
  </si>
  <si>
    <r>
      <t>23.097,64</t>
    </r>
    <r>
      <rPr>
        <vertAlign val="superscript"/>
        <sz val="9"/>
        <rFont val="Arial Narrow"/>
        <family val="2"/>
      </rPr>
      <t>(*)</t>
    </r>
  </si>
  <si>
    <r>
      <t xml:space="preserve">95.838,57 </t>
    </r>
    <r>
      <rPr>
        <vertAlign val="superscript"/>
        <sz val="9"/>
        <rFont val="Arial Narrow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</si>
</sst>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"/>
  </numFmts>
  <fonts count="3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9"/>
      <name val="Arial Narrow"/>
      <family val="2"/>
    </font>
    <font>
      <b/>
      <i/>
      <sz val="9"/>
      <color indexed="8"/>
      <name val="Arial Narrow"/>
      <family val="2"/>
    </font>
    <font>
      <b/>
      <i/>
      <sz val="9"/>
      <name val="Arial Narrow"/>
      <family val="2"/>
    </font>
    <font>
      <b/>
      <i/>
      <sz val="10"/>
      <color indexed="9"/>
      <name val="Arial Narrow"/>
      <family val="2"/>
    </font>
    <font>
      <b/>
      <sz val="10"/>
      <color indexed="9"/>
      <name val="Arial Narrow"/>
      <family val="2"/>
    </font>
    <font>
      <i/>
      <sz val="10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9"/>
      <color indexed="9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9"/>
      <name val="Arial Narrow"/>
      <family val="2"/>
    </font>
    <font>
      <b/>
      <sz val="10"/>
      <color indexed="8"/>
      <name val="Arial Narrow"/>
      <family val="2"/>
    </font>
    <font>
      <i/>
      <sz val="10"/>
      <name val="Arial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 Narrow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 Narrow"/>
      <family val="2"/>
    </font>
    <font>
      <i/>
      <sz val="9"/>
      <name val="Arial Narrow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21" fillId="0" borderId="0"/>
  </cellStyleXfs>
  <cellXfs count="308">
    <xf numFmtId="0" fontId="0" fillId="0" borderId="0" xfId="0"/>
    <xf numFmtId="0" fontId="0" fillId="0" borderId="0" xfId="0" applyFill="1" applyBorder="1" applyAlignment="1"/>
    <xf numFmtId="0" fontId="1" fillId="0" borderId="0" xfId="0" applyFont="1"/>
    <xf numFmtId="0" fontId="0" fillId="0" borderId="0" xfId="0" applyBorder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top" wrapText="1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3" fontId="6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Fill="1" applyAlignment="1">
      <alignment horizontal="right" wrapText="1"/>
    </xf>
    <xf numFmtId="0" fontId="7" fillId="2" borderId="0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vertical="top" wrapText="1"/>
    </xf>
    <xf numFmtId="3" fontId="8" fillId="2" borderId="0" xfId="0" applyNumberFormat="1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 vertical="top" wrapText="1"/>
    </xf>
    <xf numFmtId="0" fontId="8" fillId="2" borderId="0" xfId="0" applyFont="1" applyFill="1" applyBorder="1" applyAlignment="1">
      <alignment vertical="top" wrapText="1"/>
    </xf>
    <xf numFmtId="3" fontId="8" fillId="2" borderId="0" xfId="0" applyNumberFormat="1" applyFont="1" applyFill="1" applyBorder="1" applyAlignment="1">
      <alignment horizontal="right" wrapText="1"/>
    </xf>
    <xf numFmtId="3" fontId="8" fillId="2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wrapText="1"/>
    </xf>
    <xf numFmtId="0" fontId="10" fillId="0" borderId="0" xfId="0" applyFont="1"/>
    <xf numFmtId="0" fontId="2" fillId="0" borderId="0" xfId="0" applyNumberFormat="1" applyFont="1" applyFill="1" applyAlignment="1">
      <alignment horizontal="right" vertical="top" wrapText="1"/>
    </xf>
    <xf numFmtId="0" fontId="1" fillId="0" borderId="0" xfId="0" applyFont="1" applyBorder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top" wrapText="1"/>
    </xf>
    <xf numFmtId="3" fontId="2" fillId="0" borderId="0" xfId="0" applyNumberFormat="1" applyFont="1" applyAlignment="1">
      <alignment vertical="top" wrapText="1"/>
    </xf>
    <xf numFmtId="3" fontId="0" fillId="0" borderId="0" xfId="0" applyNumberFormat="1"/>
    <xf numFmtId="3" fontId="0" fillId="0" borderId="0" xfId="0" applyNumberFormat="1" applyFill="1"/>
    <xf numFmtId="3" fontId="14" fillId="0" borderId="0" xfId="0" applyNumberFormat="1" applyFont="1" applyFill="1" applyAlignment="1">
      <alignment horizontal="right" vertical="top" wrapText="1"/>
    </xf>
    <xf numFmtId="0" fontId="15" fillId="0" borderId="0" xfId="0" applyFont="1"/>
    <xf numFmtId="3" fontId="8" fillId="2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top" wrapText="1"/>
    </xf>
    <xf numFmtId="3" fontId="16" fillId="0" borderId="0" xfId="0" applyNumberFormat="1" applyFont="1" applyFill="1" applyBorder="1" applyAlignment="1"/>
    <xf numFmtId="0" fontId="15" fillId="0" borderId="0" xfId="0" applyFont="1" applyFill="1"/>
    <xf numFmtId="0" fontId="11" fillId="0" borderId="0" xfId="0" applyFont="1" applyAlignment="1">
      <alignment horizontal="left"/>
    </xf>
    <xf numFmtId="0" fontId="17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quotePrefix="1" applyFont="1" applyFill="1" applyAlignment="1">
      <alignment horizontal="right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>
      <alignment horizontal="left"/>
    </xf>
    <xf numFmtId="0" fontId="2" fillId="0" borderId="0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Fill="1" applyAlignment="1">
      <alignment horizontal="right" vertical="top" wrapText="1"/>
    </xf>
    <xf numFmtId="0" fontId="18" fillId="0" borderId="0" xfId="0" applyFont="1" applyFill="1" applyAlignment="1"/>
    <xf numFmtId="0" fontId="1" fillId="0" borderId="0" xfId="0" applyFont="1" applyFill="1" applyBorder="1" applyAlignment="1"/>
    <xf numFmtId="4" fontId="7" fillId="2" borderId="0" xfId="0" applyNumberFormat="1" applyFont="1" applyFill="1" applyBorder="1" applyAlignment="1">
      <alignment horizontal="right" wrapText="1"/>
    </xf>
    <xf numFmtId="4" fontId="8" fillId="2" borderId="0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vertical="top" wrapText="1"/>
    </xf>
    <xf numFmtId="3" fontId="8" fillId="2" borderId="6" xfId="0" applyNumberFormat="1" applyFont="1" applyFill="1" applyBorder="1" applyAlignment="1">
      <alignment horizontal="right" vertical="top" wrapText="1"/>
    </xf>
    <xf numFmtId="0" fontId="8" fillId="2" borderId="6" xfId="0" applyFont="1" applyFill="1" applyBorder="1" applyAlignment="1">
      <alignment vertical="top" wrapText="1"/>
    </xf>
    <xf numFmtId="3" fontId="7" fillId="2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vertical="top" wrapText="1"/>
    </xf>
    <xf numFmtId="2" fontId="0" fillId="0" borderId="0" xfId="0" applyNumberFormat="1"/>
    <xf numFmtId="0" fontId="19" fillId="0" borderId="0" xfId="0" applyFont="1"/>
    <xf numFmtId="3" fontId="15" fillId="0" borderId="0" xfId="0" applyNumberFormat="1" applyFont="1"/>
    <xf numFmtId="0" fontId="2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6" xfId="0" applyBorder="1" applyAlignment="1"/>
    <xf numFmtId="0" fontId="1" fillId="0" borderId="6" xfId="0" applyFont="1" applyBorder="1" applyAlignment="1">
      <alignment horizontal="justify"/>
    </xf>
    <xf numFmtId="0" fontId="1" fillId="0" borderId="0" xfId="0" applyFont="1" applyBorder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top" wrapText="1"/>
    </xf>
    <xf numFmtId="0" fontId="21" fillId="0" borderId="0" xfId="2" applyNumberFormat="1" applyAlignment="1"/>
    <xf numFmtId="0" fontId="21" fillId="0" borderId="0" xfId="2"/>
    <xf numFmtId="0" fontId="20" fillId="0" borderId="0" xfId="2" applyFont="1" applyAlignment="1">
      <alignment horizontal="justify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center" wrapText="1"/>
    </xf>
    <xf numFmtId="0" fontId="23" fillId="0" borderId="0" xfId="2" applyFont="1"/>
    <xf numFmtId="0" fontId="2" fillId="0" borderId="0" xfId="2" applyFont="1" applyBorder="1" applyAlignment="1">
      <alignment vertical="top" wrapText="1"/>
    </xf>
    <xf numFmtId="0" fontId="2" fillId="0" borderId="0" xfId="2" applyFont="1" applyBorder="1" applyAlignment="1">
      <alignment horizontal="center" vertical="top" wrapText="1"/>
    </xf>
    <xf numFmtId="4" fontId="24" fillId="0" borderId="0" xfId="2" applyNumberFormat="1" applyFont="1"/>
    <xf numFmtId="0" fontId="2" fillId="0" borderId="2" xfId="2" applyFont="1" applyBorder="1" applyAlignment="1">
      <alignment horizontal="right" vertical="top" wrapText="1"/>
    </xf>
    <xf numFmtId="0" fontId="2" fillId="0" borderId="6" xfId="2" applyFont="1" applyBorder="1" applyAlignment="1">
      <alignment horizontal="right" vertical="top" wrapText="1"/>
    </xf>
    <xf numFmtId="0" fontId="4" fillId="0" borderId="6" xfId="2" applyFont="1" applyBorder="1" applyAlignment="1">
      <alignment horizontal="right" vertical="center" wrapText="1"/>
    </xf>
    <xf numFmtId="0" fontId="23" fillId="0" borderId="6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wrapText="1"/>
    </xf>
    <xf numFmtId="0" fontId="23" fillId="0" borderId="0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vertical="top" wrapText="1"/>
    </xf>
    <xf numFmtId="0" fontId="2" fillId="0" borderId="0" xfId="2" applyFont="1" applyAlignment="1">
      <alignment vertical="top" wrapText="1"/>
    </xf>
    <xf numFmtId="164" fontId="2" fillId="0" borderId="0" xfId="2" applyNumberFormat="1" applyFont="1" applyAlignment="1">
      <alignment horizontal="right" vertical="top" wrapText="1"/>
    </xf>
    <xf numFmtId="3" fontId="2" fillId="0" borderId="0" xfId="2" applyNumberFormat="1" applyFont="1" applyAlignment="1">
      <alignment horizontal="right" vertical="top" wrapText="1"/>
    </xf>
    <xf numFmtId="4" fontId="2" fillId="0" borderId="0" xfId="2" applyNumberFormat="1" applyFont="1" applyAlignment="1">
      <alignment horizontal="right" vertical="top" wrapText="1"/>
    </xf>
    <xf numFmtId="0" fontId="15" fillId="0" borderId="0" xfId="2" applyFont="1"/>
    <xf numFmtId="164" fontId="3" fillId="0" borderId="0" xfId="2" applyNumberFormat="1" applyFont="1" applyAlignment="1">
      <alignment horizontal="right" vertical="top" wrapText="1"/>
    </xf>
    <xf numFmtId="3" fontId="3" fillId="0" borderId="0" xfId="2" applyNumberFormat="1" applyFont="1" applyAlignment="1">
      <alignment horizontal="right" vertical="top" wrapText="1"/>
    </xf>
    <xf numFmtId="4" fontId="3" fillId="0" borderId="0" xfId="2" applyNumberFormat="1" applyFont="1" applyAlignment="1">
      <alignment horizontal="right" vertical="top" wrapText="1"/>
    </xf>
    <xf numFmtId="0" fontId="19" fillId="0" borderId="0" xfId="2" applyFont="1"/>
    <xf numFmtId="0" fontId="27" fillId="0" borderId="0" xfId="2" applyFont="1" applyAlignment="1">
      <alignment vertical="top" wrapText="1"/>
    </xf>
    <xf numFmtId="3" fontId="21" fillId="0" borderId="0" xfId="2" applyNumberFormat="1"/>
    <xf numFmtId="0" fontId="2" fillId="0" borderId="0" xfId="2" applyFont="1" applyAlignment="1">
      <alignment horizontal="right" vertical="top" wrapText="1"/>
    </xf>
    <xf numFmtId="4" fontId="21" fillId="0" borderId="0" xfId="2" applyNumberFormat="1" applyAlignment="1">
      <alignment horizontal="right"/>
    </xf>
    <xf numFmtId="0" fontId="7" fillId="2" borderId="0" xfId="2" applyFont="1" applyFill="1" applyBorder="1" applyAlignment="1">
      <alignment vertical="top" wrapText="1"/>
    </xf>
    <xf numFmtId="164" fontId="7" fillId="2" borderId="0" xfId="2" applyNumberFormat="1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4" fontId="7" fillId="2" borderId="0" xfId="2" applyNumberFormat="1" applyFont="1" applyFill="1" applyBorder="1" applyAlignment="1">
      <alignment vertical="top" wrapText="1"/>
    </xf>
    <xf numFmtId="0" fontId="28" fillId="0" borderId="0" xfId="2" applyFont="1" applyFill="1" applyBorder="1"/>
    <xf numFmtId="0" fontId="8" fillId="2" borderId="0" xfId="2" applyFont="1" applyFill="1" applyBorder="1" applyAlignment="1">
      <alignment vertical="top" wrapText="1"/>
    </xf>
    <xf numFmtId="0" fontId="29" fillId="0" borderId="0" xfId="2" applyFont="1" applyFill="1" applyBorder="1"/>
    <xf numFmtId="0" fontId="30" fillId="0" borderId="0" xfId="2" applyFont="1" applyFill="1" applyBorder="1" applyAlignment="1">
      <alignment vertical="top" wrapText="1"/>
    </xf>
    <xf numFmtId="3" fontId="30" fillId="0" borderId="0" xfId="2" applyNumberFormat="1" applyFont="1" applyFill="1" applyBorder="1" applyAlignment="1">
      <alignment horizontal="right" vertical="top" wrapText="1"/>
    </xf>
    <xf numFmtId="164" fontId="30" fillId="0" borderId="0" xfId="2" applyNumberFormat="1" applyFont="1" applyFill="1" applyBorder="1" applyAlignment="1">
      <alignment horizontal="right" vertical="top" wrapText="1"/>
    </xf>
    <xf numFmtId="0" fontId="30" fillId="0" borderId="0" xfId="2" applyFont="1" applyFill="1" applyBorder="1" applyAlignment="1">
      <alignment horizontal="right" vertical="top" wrapText="1"/>
    </xf>
    <xf numFmtId="0" fontId="21" fillId="0" borderId="0" xfId="2" applyFill="1"/>
    <xf numFmtId="0" fontId="1" fillId="0" borderId="0" xfId="2" applyNumberFormat="1" applyFont="1" applyAlignment="1">
      <alignment horizontal="justify"/>
    </xf>
    <xf numFmtId="3" fontId="24" fillId="0" borderId="0" xfId="2" applyNumberFormat="1" applyFont="1"/>
    <xf numFmtId="0" fontId="3" fillId="0" borderId="0" xfId="2" applyFont="1" applyAlignment="1">
      <alignment horizontal="right" vertical="top" wrapText="1"/>
    </xf>
    <xf numFmtId="3" fontId="25" fillId="0" borderId="0" xfId="2" applyNumberFormat="1" applyFont="1"/>
    <xf numFmtId="3" fontId="26" fillId="0" borderId="0" xfId="2" applyNumberFormat="1" applyFont="1" applyAlignment="1">
      <alignment horizontal="right" vertical="top" wrapText="1"/>
    </xf>
    <xf numFmtId="3" fontId="22" fillId="0" borderId="0" xfId="2" applyNumberFormat="1" applyFont="1"/>
    <xf numFmtId="3" fontId="7" fillId="2" borderId="0" xfId="2" applyNumberFormat="1" applyFont="1" applyFill="1" applyAlignment="1">
      <alignment horizontal="right" vertical="top" wrapText="1"/>
    </xf>
    <xf numFmtId="0" fontId="7" fillId="2" borderId="0" xfId="2" applyFont="1" applyFill="1" applyBorder="1" applyAlignment="1">
      <alignment horizontal="right" vertical="top" wrapText="1"/>
    </xf>
    <xf numFmtId="0" fontId="25" fillId="0" borderId="0" xfId="2" applyFont="1" applyBorder="1"/>
    <xf numFmtId="0" fontId="8" fillId="2" borderId="0" xfId="2" applyFont="1" applyFill="1" applyBorder="1" applyAlignment="1">
      <alignment horizontal="right" vertical="top" wrapText="1"/>
    </xf>
    <xf numFmtId="0" fontId="15" fillId="0" borderId="0" xfId="2" applyFont="1" applyBorder="1"/>
    <xf numFmtId="0" fontId="1" fillId="0" borderId="0" xfId="2" applyNumberFormat="1" applyFont="1" applyAlignment="1"/>
    <xf numFmtId="0" fontId="10" fillId="0" borderId="0" xfId="1" applyFont="1"/>
    <xf numFmtId="4" fontId="15" fillId="0" borderId="0" xfId="2" applyNumberFormat="1" applyFont="1"/>
    <xf numFmtId="165" fontId="24" fillId="0" borderId="0" xfId="2" applyNumberFormat="1" applyFont="1"/>
    <xf numFmtId="0" fontId="2" fillId="0" borderId="1" xfId="0" applyFont="1" applyBorder="1" applyAlignment="1">
      <alignment horizontal="right" vertical="top" wrapText="1"/>
    </xf>
    <xf numFmtId="164" fontId="4" fillId="0" borderId="0" xfId="0" applyNumberFormat="1" applyFont="1" applyFill="1" applyAlignment="1">
      <alignment horizontal="right" wrapText="1"/>
    </xf>
    <xf numFmtId="4" fontId="4" fillId="0" borderId="0" xfId="0" applyNumberFormat="1" applyFont="1" applyFill="1" applyAlignment="1">
      <alignment horizontal="right" wrapText="1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0" fontId="8" fillId="2" borderId="0" xfId="0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164" fontId="8" fillId="2" borderId="0" xfId="0" applyNumberFormat="1" applyFont="1" applyFill="1" applyAlignment="1">
      <alignment horizontal="right" vertical="top" wrapText="1"/>
    </xf>
    <xf numFmtId="4" fontId="8" fillId="2" borderId="0" xfId="0" applyNumberFormat="1" applyFont="1" applyFill="1" applyAlignment="1">
      <alignment vertical="top" wrapText="1"/>
    </xf>
    <xf numFmtId="0" fontId="29" fillId="0" borderId="0" xfId="0" applyFont="1" applyFill="1"/>
    <xf numFmtId="0" fontId="31" fillId="0" borderId="0" xfId="0" applyFont="1"/>
    <xf numFmtId="3" fontId="2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/>
    <xf numFmtId="0" fontId="24" fillId="0" borderId="0" xfId="0" applyFont="1" applyFill="1" applyBorder="1"/>
    <xf numFmtId="0" fontId="10" fillId="0" borderId="0" xfId="0" applyFont="1" applyFill="1"/>
    <xf numFmtId="4" fontId="2" fillId="0" borderId="0" xfId="0" applyNumberFormat="1" applyFont="1" applyBorder="1" applyAlignment="1" applyProtection="1">
      <alignment horizontal="right" wrapText="1"/>
    </xf>
    <xf numFmtId="3" fontId="4" fillId="0" borderId="0" xfId="2" applyNumberFormat="1" applyFont="1" applyBorder="1" applyAlignment="1" applyProtection="1"/>
    <xf numFmtId="4" fontId="4" fillId="0" borderId="0" xfId="2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 wrapText="1"/>
    </xf>
    <xf numFmtId="3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4" fontId="2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5" fillId="0" borderId="0" xfId="2" applyNumberFormat="1" applyFont="1" applyBorder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3" fontId="3" fillId="0" borderId="0" xfId="0" applyNumberFormat="1" applyFont="1" applyFill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0" xfId="0" applyFont="1" applyBorder="1" applyAlignment="1"/>
    <xf numFmtId="0" fontId="32" fillId="0" borderId="0" xfId="0" applyFont="1" applyFill="1" applyBorder="1" applyAlignment="1"/>
    <xf numFmtId="0" fontId="32" fillId="0" borderId="0" xfId="0" applyFont="1"/>
    <xf numFmtId="0" fontId="17" fillId="0" borderId="0" xfId="0" applyFont="1"/>
    <xf numFmtId="0" fontId="32" fillId="0" borderId="0" xfId="0" applyFont="1" applyBorder="1" applyAlignment="1"/>
    <xf numFmtId="0" fontId="14" fillId="2" borderId="0" xfId="0" applyFont="1" applyFill="1" applyBorder="1" applyAlignment="1">
      <alignment vertical="top" wrapText="1"/>
    </xf>
    <xf numFmtId="3" fontId="30" fillId="2" borderId="0" xfId="0" applyNumberFormat="1" applyFont="1" applyFill="1" applyAlignment="1">
      <alignment horizontal="right" wrapText="1"/>
    </xf>
    <xf numFmtId="0" fontId="32" fillId="0" borderId="0" xfId="0" applyFont="1" applyBorder="1"/>
    <xf numFmtId="3" fontId="32" fillId="0" borderId="0" xfId="0" applyNumberFormat="1" applyFont="1" applyBorder="1"/>
    <xf numFmtId="0" fontId="30" fillId="2" borderId="0" xfId="0" applyFont="1" applyFill="1" applyBorder="1" applyAlignment="1">
      <alignment vertical="top" wrapText="1"/>
    </xf>
    <xf numFmtId="3" fontId="30" fillId="2" borderId="0" xfId="0" applyNumberFormat="1" applyFont="1" applyFill="1" applyBorder="1" applyAlignment="1">
      <alignment horizontal="right" wrapText="1"/>
    </xf>
    <xf numFmtId="3" fontId="30" fillId="2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3" fontId="32" fillId="0" borderId="0" xfId="0" applyNumberFormat="1" applyFont="1"/>
    <xf numFmtId="164" fontId="7" fillId="2" borderId="0" xfId="0" applyNumberFormat="1" applyFont="1" applyFill="1" applyBorder="1" applyAlignment="1">
      <alignment horizontal="right" wrapText="1"/>
    </xf>
    <xf numFmtId="165" fontId="33" fillId="0" borderId="0" xfId="2" applyNumberFormat="1" applyFont="1"/>
    <xf numFmtId="0" fontId="34" fillId="0" borderId="0" xfId="2" applyFont="1" applyFill="1" applyBorder="1"/>
    <xf numFmtId="3" fontId="8" fillId="2" borderId="0" xfId="2" applyNumberFormat="1" applyFont="1" applyFill="1" applyAlignment="1">
      <alignment horizontal="right" vertical="top" wrapText="1"/>
    </xf>
    <xf numFmtId="0" fontId="18" fillId="0" borderId="0" xfId="0" applyFont="1" applyFill="1"/>
    <xf numFmtId="0" fontId="35" fillId="0" borderId="0" xfId="0" applyFont="1" applyFill="1"/>
    <xf numFmtId="0" fontId="35" fillId="0" borderId="0" xfId="0" applyFont="1"/>
    <xf numFmtId="0" fontId="12" fillId="0" borderId="0" xfId="0" applyFont="1" applyFill="1" applyAlignment="1">
      <alignment horizontal="left"/>
    </xf>
    <xf numFmtId="0" fontId="35" fillId="0" borderId="0" xfId="0" applyFont="1" applyFill="1" applyAlignme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12" fillId="0" borderId="6" xfId="0" applyFont="1" applyBorder="1" applyAlignment="1">
      <alignment horizontal="right" vertical="top" wrapText="1"/>
    </xf>
    <xf numFmtId="0" fontId="13" fillId="0" borderId="6" xfId="0" applyFont="1" applyBorder="1" applyAlignment="1">
      <alignment horizontal="right" vertical="top" wrapText="1"/>
    </xf>
    <xf numFmtId="0" fontId="12" fillId="0" borderId="0" xfId="0" applyFont="1" applyBorder="1" applyAlignment="1">
      <alignment vertical="top" wrapText="1"/>
    </xf>
    <xf numFmtId="3" fontId="12" fillId="0" borderId="0" xfId="0" applyNumberFormat="1" applyFont="1" applyAlignment="1">
      <alignment horizontal="right" vertical="top" wrapText="1"/>
    </xf>
    <xf numFmtId="4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3" fontId="35" fillId="0" borderId="0" xfId="0" applyNumberFormat="1" applyFont="1"/>
    <xf numFmtId="4" fontId="35" fillId="0" borderId="0" xfId="0" applyNumberFormat="1" applyFont="1"/>
    <xf numFmtId="4" fontId="36" fillId="0" borderId="0" xfId="0" applyNumberFormat="1" applyFont="1"/>
    <xf numFmtId="0" fontId="14" fillId="2" borderId="0" xfId="2" applyFont="1" applyFill="1" applyBorder="1" applyAlignment="1">
      <alignment vertical="top" wrapText="1"/>
    </xf>
    <xf numFmtId="3" fontId="8" fillId="2" borderId="0" xfId="0" applyNumberFormat="1" applyFont="1" applyFill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wrapText="1"/>
    </xf>
    <xf numFmtId="164" fontId="8" fillId="2" borderId="0" xfId="2" applyNumberFormat="1" applyFont="1" applyFill="1" applyBorder="1" applyAlignment="1">
      <alignment vertical="top" wrapText="1"/>
    </xf>
    <xf numFmtId="3" fontId="8" fillId="2" borderId="0" xfId="2" applyNumberFormat="1" applyFont="1" applyFill="1" applyBorder="1" applyAlignment="1">
      <alignment vertical="top" wrapText="1"/>
    </xf>
    <xf numFmtId="0" fontId="21" fillId="0" borderId="0" xfId="2" applyNumberFormat="1" applyFill="1" applyAlignment="1"/>
    <xf numFmtId="4" fontId="4" fillId="0" borderId="0" xfId="2" applyNumberFormat="1" applyFont="1" applyFill="1" applyBorder="1" applyAlignment="1" applyProtection="1">
      <alignment horizontal="right"/>
    </xf>
    <xf numFmtId="4" fontId="21" fillId="0" borderId="0" xfId="2" applyNumberFormat="1" applyFill="1" applyAlignment="1">
      <alignment horizontal="right"/>
    </xf>
    <xf numFmtId="0" fontId="2" fillId="0" borderId="0" xfId="2" applyFont="1" applyFill="1" applyBorder="1" applyAlignment="1">
      <alignment horizontal="right" wrapText="1"/>
    </xf>
    <xf numFmtId="3" fontId="4" fillId="0" borderId="0" xfId="2" applyNumberFormat="1" applyFont="1" applyFill="1" applyBorder="1" applyAlignment="1" applyProtection="1"/>
    <xf numFmtId="3" fontId="21" fillId="0" borderId="0" xfId="2" applyNumberFormat="1" applyFill="1"/>
    <xf numFmtId="0" fontId="10" fillId="0" borderId="0" xfId="1" applyFont="1" applyFill="1"/>
    <xf numFmtId="164" fontId="33" fillId="0" borderId="0" xfId="2" applyNumberFormat="1" applyFont="1"/>
    <xf numFmtId="3" fontId="10" fillId="0" borderId="0" xfId="0" applyNumberFormat="1" applyFont="1"/>
    <xf numFmtId="0" fontId="11" fillId="0" borderId="0" xfId="1" applyFont="1" applyAlignment="1">
      <alignment horizontal="justify" vertical="justify"/>
    </xf>
    <xf numFmtId="0" fontId="10" fillId="0" borderId="0" xfId="1" applyFont="1" applyAlignment="1">
      <alignment vertical="justify"/>
    </xf>
    <xf numFmtId="0" fontId="2" fillId="0" borderId="0" xfId="2" applyFont="1" applyBorder="1" applyAlignment="1">
      <alignment horizontal="right" vertical="center" wrapText="1"/>
    </xf>
    <xf numFmtId="0" fontId="23" fillId="0" borderId="6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center" vertical="top" wrapText="1"/>
    </xf>
    <xf numFmtId="0" fontId="2" fillId="0" borderId="0" xfId="2" applyFont="1" applyFill="1" applyBorder="1" applyAlignment="1">
      <alignment horizontal="right" wrapText="1"/>
    </xf>
    <xf numFmtId="0" fontId="2" fillId="0" borderId="6" xfId="2" applyFont="1" applyFill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0" fontId="2" fillId="0" borderId="6" xfId="2" applyFont="1" applyBorder="1" applyAlignment="1">
      <alignment horizontal="right" wrapText="1"/>
    </xf>
    <xf numFmtId="0" fontId="1" fillId="0" borderId="0" xfId="1" applyNumberFormat="1" applyFont="1" applyAlignment="1">
      <alignment horizontal="justify"/>
    </xf>
    <xf numFmtId="0" fontId="0" fillId="0" borderId="0" xfId="0" applyAlignment="1"/>
    <xf numFmtId="0" fontId="2" fillId="0" borderId="1" xfId="1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10" fillId="0" borderId="0" xfId="1" applyFont="1" applyAlignment="1"/>
    <xf numFmtId="0" fontId="10" fillId="0" borderId="0" xfId="1" applyFont="1"/>
    <xf numFmtId="0" fontId="2" fillId="0" borderId="2" xfId="2" applyFont="1" applyBorder="1" applyAlignment="1">
      <alignment horizontal="center" wrapText="1"/>
    </xf>
    <xf numFmtId="0" fontId="12" fillId="0" borderId="0" xfId="2" applyFont="1" applyAlignment="1">
      <alignment vertical="top" wrapText="1"/>
    </xf>
    <xf numFmtId="0" fontId="2" fillId="0" borderId="2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right" vertical="center" wrapText="1"/>
    </xf>
    <xf numFmtId="0" fontId="4" fillId="0" borderId="0" xfId="2" applyFont="1" applyBorder="1" applyAlignment="1">
      <alignment horizontal="right" wrapText="1"/>
    </xf>
    <xf numFmtId="0" fontId="4" fillId="0" borderId="6" xfId="2" applyFont="1" applyBorder="1" applyAlignment="1">
      <alignment horizontal="right" wrapText="1"/>
    </xf>
    <xf numFmtId="0" fontId="2" fillId="0" borderId="2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0" fillId="0" borderId="0" xfId="0" applyFont="1" applyAlignment="1"/>
    <xf numFmtId="0" fontId="10" fillId="0" borderId="0" xfId="0" applyFont="1" applyFill="1" applyBorder="1" applyAlignment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0" fontId="32" fillId="0" borderId="8" xfId="0" applyFont="1" applyBorder="1" applyAlignment="1">
      <alignment horizontal="right" vertical="top" wrapText="1"/>
    </xf>
    <xf numFmtId="0" fontId="4" fillId="0" borderId="0" xfId="0" applyFont="1" applyAlignment="1"/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right" vertical="center" wrapText="1"/>
    </xf>
    <xf numFmtId="0" fontId="32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3" xfId="1" applyFont="1" applyBorder="1" applyAlignment="1">
      <alignment vertical="center" wrapText="1"/>
    </xf>
    <xf numFmtId="0" fontId="32" fillId="0" borderId="7" xfId="0" applyFont="1" applyBorder="1" applyAlignment="1">
      <alignment wrapText="1"/>
    </xf>
    <xf numFmtId="0" fontId="2" fillId="0" borderId="5" xfId="0" applyFont="1" applyBorder="1" applyAlignment="1">
      <alignment horizontal="right" vertical="center" wrapText="1"/>
    </xf>
    <xf numFmtId="0" fontId="32" fillId="0" borderId="7" xfId="0" applyFont="1" applyBorder="1" applyAlignment="1">
      <alignment vertical="center"/>
    </xf>
    <xf numFmtId="0" fontId="0" fillId="0" borderId="8" xfId="0" applyBorder="1" applyAlignment="1">
      <alignment horizontal="righ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left"/>
    </xf>
    <xf numFmtId="0" fontId="0" fillId="0" borderId="7" xfId="0" applyBorder="1" applyAlignment="1">
      <alignment vertical="center"/>
    </xf>
    <xf numFmtId="0" fontId="11" fillId="0" borderId="0" xfId="0" applyFont="1" applyAlignment="1">
      <alignment horizontal="justify"/>
    </xf>
    <xf numFmtId="0" fontId="0" fillId="0" borderId="7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left" vertical="justify"/>
    </xf>
    <xf numFmtId="0" fontId="11" fillId="0" borderId="0" xfId="0" applyFont="1" applyAlignment="1">
      <alignment horizontal="left"/>
    </xf>
    <xf numFmtId="0" fontId="12" fillId="0" borderId="3" xfId="1" applyFont="1" applyBorder="1" applyAlignment="1">
      <alignment vertical="center" wrapText="1"/>
    </xf>
    <xf numFmtId="0" fontId="35" fillId="0" borderId="7" xfId="0" applyFont="1" applyBorder="1" applyAlignment="1">
      <alignment wrapText="1"/>
    </xf>
    <xf numFmtId="0" fontId="12" fillId="0" borderId="0" xfId="0" applyFont="1" applyFill="1" applyAlignment="1">
      <alignment horizontal="left"/>
    </xf>
    <xf numFmtId="0" fontId="22" fillId="0" borderId="0" xfId="0" applyFont="1" applyAlignment="1"/>
    <xf numFmtId="0" fontId="12" fillId="0" borderId="0" xfId="0" applyFont="1" applyAlignment="1">
      <alignment horizontal="justify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 wrapText="1"/>
    </xf>
    <xf numFmtId="0" fontId="35" fillId="0" borderId="6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/>
    <xf numFmtId="0" fontId="13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workbookViewId="0">
      <selection activeCell="T48" sqref="T48"/>
    </sheetView>
  </sheetViews>
  <sheetFormatPr defaultColWidth="8.81640625" defaultRowHeight="12.5" x14ac:dyDescent="0.25"/>
  <cols>
    <col min="1" max="1" width="19" style="83" customWidth="1"/>
    <col min="2" max="6" width="8.81640625" style="83" customWidth="1"/>
    <col min="7" max="7" width="0.81640625" style="83" customWidth="1"/>
    <col min="8" max="12" width="8.81640625" style="83" customWidth="1"/>
    <col min="13" max="13" width="0.81640625" style="83" customWidth="1"/>
    <col min="14" max="14" width="13.1796875" style="122" customWidth="1"/>
    <col min="15" max="15" width="10.81640625" style="83" customWidth="1"/>
    <col min="16" max="18" width="8.81640625" style="83" customWidth="1"/>
    <col min="19" max="19" width="10.1796875" style="83" bestFit="1" customWidth="1"/>
    <col min="20" max="20" width="12.1796875" style="83" bestFit="1" customWidth="1"/>
    <col min="21" max="31" width="8.81640625" style="83"/>
    <col min="32" max="33" width="8.81640625" style="83" customWidth="1"/>
    <col min="34" max="256" width="8.81640625" style="83"/>
    <col min="257" max="257" width="19" style="83" customWidth="1"/>
    <col min="258" max="262" width="8.81640625" style="83" customWidth="1"/>
    <col min="263" max="263" width="0.81640625" style="83" customWidth="1"/>
    <col min="264" max="268" width="8.81640625" style="83" customWidth="1"/>
    <col min="269" max="269" width="0.81640625" style="83" customWidth="1"/>
    <col min="270" max="274" width="8.81640625" style="83" customWidth="1"/>
    <col min="275" max="275" width="8.81640625" style="83"/>
    <col min="276" max="276" width="10.1796875" style="83" bestFit="1" customWidth="1"/>
    <col min="277" max="512" width="8.81640625" style="83"/>
    <col min="513" max="513" width="19" style="83" customWidth="1"/>
    <col min="514" max="518" width="8.81640625" style="83" customWidth="1"/>
    <col min="519" max="519" width="0.81640625" style="83" customWidth="1"/>
    <col min="520" max="524" width="8.81640625" style="83" customWidth="1"/>
    <col min="525" max="525" width="0.81640625" style="83" customWidth="1"/>
    <col min="526" max="530" width="8.81640625" style="83" customWidth="1"/>
    <col min="531" max="531" width="8.81640625" style="83"/>
    <col min="532" max="532" width="10.1796875" style="83" bestFit="1" customWidth="1"/>
    <col min="533" max="768" width="8.81640625" style="83"/>
    <col min="769" max="769" width="19" style="83" customWidth="1"/>
    <col min="770" max="774" width="8.81640625" style="83" customWidth="1"/>
    <col min="775" max="775" width="0.81640625" style="83" customWidth="1"/>
    <col min="776" max="780" width="8.81640625" style="83" customWidth="1"/>
    <col min="781" max="781" width="0.81640625" style="83" customWidth="1"/>
    <col min="782" max="786" width="8.81640625" style="83" customWidth="1"/>
    <col min="787" max="787" width="8.81640625" style="83"/>
    <col min="788" max="788" width="10.1796875" style="83" bestFit="1" customWidth="1"/>
    <col min="789" max="1024" width="8.81640625" style="83"/>
    <col min="1025" max="1025" width="19" style="83" customWidth="1"/>
    <col min="1026" max="1030" width="8.81640625" style="83" customWidth="1"/>
    <col min="1031" max="1031" width="0.81640625" style="83" customWidth="1"/>
    <col min="1032" max="1036" width="8.81640625" style="83" customWidth="1"/>
    <col min="1037" max="1037" width="0.81640625" style="83" customWidth="1"/>
    <col min="1038" max="1042" width="8.81640625" style="83" customWidth="1"/>
    <col min="1043" max="1043" width="8.81640625" style="83"/>
    <col min="1044" max="1044" width="10.1796875" style="83" bestFit="1" customWidth="1"/>
    <col min="1045" max="1280" width="8.81640625" style="83"/>
    <col min="1281" max="1281" width="19" style="83" customWidth="1"/>
    <col min="1282" max="1286" width="8.81640625" style="83" customWidth="1"/>
    <col min="1287" max="1287" width="0.81640625" style="83" customWidth="1"/>
    <col min="1288" max="1292" width="8.81640625" style="83" customWidth="1"/>
    <col min="1293" max="1293" width="0.81640625" style="83" customWidth="1"/>
    <col min="1294" max="1298" width="8.81640625" style="83" customWidth="1"/>
    <col min="1299" max="1299" width="8.81640625" style="83"/>
    <col min="1300" max="1300" width="10.1796875" style="83" bestFit="1" customWidth="1"/>
    <col min="1301" max="1536" width="8.81640625" style="83"/>
    <col min="1537" max="1537" width="19" style="83" customWidth="1"/>
    <col min="1538" max="1542" width="8.81640625" style="83" customWidth="1"/>
    <col min="1543" max="1543" width="0.81640625" style="83" customWidth="1"/>
    <col min="1544" max="1548" width="8.81640625" style="83" customWidth="1"/>
    <col min="1549" max="1549" width="0.81640625" style="83" customWidth="1"/>
    <col min="1550" max="1554" width="8.81640625" style="83" customWidth="1"/>
    <col min="1555" max="1555" width="8.81640625" style="83"/>
    <col min="1556" max="1556" width="10.1796875" style="83" bestFit="1" customWidth="1"/>
    <col min="1557" max="1792" width="8.81640625" style="83"/>
    <col min="1793" max="1793" width="19" style="83" customWidth="1"/>
    <col min="1794" max="1798" width="8.81640625" style="83" customWidth="1"/>
    <col min="1799" max="1799" width="0.81640625" style="83" customWidth="1"/>
    <col min="1800" max="1804" width="8.81640625" style="83" customWidth="1"/>
    <col min="1805" max="1805" width="0.81640625" style="83" customWidth="1"/>
    <col min="1806" max="1810" width="8.81640625" style="83" customWidth="1"/>
    <col min="1811" max="1811" width="8.81640625" style="83"/>
    <col min="1812" max="1812" width="10.1796875" style="83" bestFit="1" customWidth="1"/>
    <col min="1813" max="2048" width="8.81640625" style="83"/>
    <col min="2049" max="2049" width="19" style="83" customWidth="1"/>
    <col min="2050" max="2054" width="8.81640625" style="83" customWidth="1"/>
    <col min="2055" max="2055" width="0.81640625" style="83" customWidth="1"/>
    <col min="2056" max="2060" width="8.81640625" style="83" customWidth="1"/>
    <col min="2061" max="2061" width="0.81640625" style="83" customWidth="1"/>
    <col min="2062" max="2066" width="8.81640625" style="83" customWidth="1"/>
    <col min="2067" max="2067" width="8.81640625" style="83"/>
    <col min="2068" max="2068" width="10.1796875" style="83" bestFit="1" customWidth="1"/>
    <col min="2069" max="2304" width="8.81640625" style="83"/>
    <col min="2305" max="2305" width="19" style="83" customWidth="1"/>
    <col min="2306" max="2310" width="8.81640625" style="83" customWidth="1"/>
    <col min="2311" max="2311" width="0.81640625" style="83" customWidth="1"/>
    <col min="2312" max="2316" width="8.81640625" style="83" customWidth="1"/>
    <col min="2317" max="2317" width="0.81640625" style="83" customWidth="1"/>
    <col min="2318" max="2322" width="8.81640625" style="83" customWidth="1"/>
    <col min="2323" max="2323" width="8.81640625" style="83"/>
    <col min="2324" max="2324" width="10.1796875" style="83" bestFit="1" customWidth="1"/>
    <col min="2325" max="2560" width="8.81640625" style="83"/>
    <col min="2561" max="2561" width="19" style="83" customWidth="1"/>
    <col min="2562" max="2566" width="8.81640625" style="83" customWidth="1"/>
    <col min="2567" max="2567" width="0.81640625" style="83" customWidth="1"/>
    <col min="2568" max="2572" width="8.81640625" style="83" customWidth="1"/>
    <col min="2573" max="2573" width="0.81640625" style="83" customWidth="1"/>
    <col min="2574" max="2578" width="8.81640625" style="83" customWidth="1"/>
    <col min="2579" max="2579" width="8.81640625" style="83"/>
    <col min="2580" max="2580" width="10.1796875" style="83" bestFit="1" customWidth="1"/>
    <col min="2581" max="2816" width="8.81640625" style="83"/>
    <col min="2817" max="2817" width="19" style="83" customWidth="1"/>
    <col min="2818" max="2822" width="8.81640625" style="83" customWidth="1"/>
    <col min="2823" max="2823" width="0.81640625" style="83" customWidth="1"/>
    <col min="2824" max="2828" width="8.81640625" style="83" customWidth="1"/>
    <col min="2829" max="2829" width="0.81640625" style="83" customWidth="1"/>
    <col min="2830" max="2834" width="8.81640625" style="83" customWidth="1"/>
    <col min="2835" max="2835" width="8.81640625" style="83"/>
    <col min="2836" max="2836" width="10.1796875" style="83" bestFit="1" customWidth="1"/>
    <col min="2837" max="3072" width="8.81640625" style="83"/>
    <col min="3073" max="3073" width="19" style="83" customWidth="1"/>
    <col min="3074" max="3078" width="8.81640625" style="83" customWidth="1"/>
    <col min="3079" max="3079" width="0.81640625" style="83" customWidth="1"/>
    <col min="3080" max="3084" width="8.81640625" style="83" customWidth="1"/>
    <col min="3085" max="3085" width="0.81640625" style="83" customWidth="1"/>
    <col min="3086" max="3090" width="8.81640625" style="83" customWidth="1"/>
    <col min="3091" max="3091" width="8.81640625" style="83"/>
    <col min="3092" max="3092" width="10.1796875" style="83" bestFit="1" customWidth="1"/>
    <col min="3093" max="3328" width="8.81640625" style="83"/>
    <col min="3329" max="3329" width="19" style="83" customWidth="1"/>
    <col min="3330" max="3334" width="8.81640625" style="83" customWidth="1"/>
    <col min="3335" max="3335" width="0.81640625" style="83" customWidth="1"/>
    <col min="3336" max="3340" width="8.81640625" style="83" customWidth="1"/>
    <col min="3341" max="3341" width="0.81640625" style="83" customWidth="1"/>
    <col min="3342" max="3346" width="8.81640625" style="83" customWidth="1"/>
    <col min="3347" max="3347" width="8.81640625" style="83"/>
    <col min="3348" max="3348" width="10.1796875" style="83" bestFit="1" customWidth="1"/>
    <col min="3349" max="3584" width="8.81640625" style="83"/>
    <col min="3585" max="3585" width="19" style="83" customWidth="1"/>
    <col min="3586" max="3590" width="8.81640625" style="83" customWidth="1"/>
    <col min="3591" max="3591" width="0.81640625" style="83" customWidth="1"/>
    <col min="3592" max="3596" width="8.81640625" style="83" customWidth="1"/>
    <col min="3597" max="3597" width="0.81640625" style="83" customWidth="1"/>
    <col min="3598" max="3602" width="8.81640625" style="83" customWidth="1"/>
    <col min="3603" max="3603" width="8.81640625" style="83"/>
    <col min="3604" max="3604" width="10.1796875" style="83" bestFit="1" customWidth="1"/>
    <col min="3605" max="3840" width="8.81640625" style="83"/>
    <col min="3841" max="3841" width="19" style="83" customWidth="1"/>
    <col min="3842" max="3846" width="8.81640625" style="83" customWidth="1"/>
    <col min="3847" max="3847" width="0.81640625" style="83" customWidth="1"/>
    <col min="3848" max="3852" width="8.81640625" style="83" customWidth="1"/>
    <col min="3853" max="3853" width="0.81640625" style="83" customWidth="1"/>
    <col min="3854" max="3858" width="8.81640625" style="83" customWidth="1"/>
    <col min="3859" max="3859" width="8.81640625" style="83"/>
    <col min="3860" max="3860" width="10.1796875" style="83" bestFit="1" customWidth="1"/>
    <col min="3861" max="4096" width="8.81640625" style="83"/>
    <col min="4097" max="4097" width="19" style="83" customWidth="1"/>
    <col min="4098" max="4102" width="8.81640625" style="83" customWidth="1"/>
    <col min="4103" max="4103" width="0.81640625" style="83" customWidth="1"/>
    <col min="4104" max="4108" width="8.81640625" style="83" customWidth="1"/>
    <col min="4109" max="4109" width="0.81640625" style="83" customWidth="1"/>
    <col min="4110" max="4114" width="8.81640625" style="83" customWidth="1"/>
    <col min="4115" max="4115" width="8.81640625" style="83"/>
    <col min="4116" max="4116" width="10.1796875" style="83" bestFit="1" customWidth="1"/>
    <col min="4117" max="4352" width="8.81640625" style="83"/>
    <col min="4353" max="4353" width="19" style="83" customWidth="1"/>
    <col min="4354" max="4358" width="8.81640625" style="83" customWidth="1"/>
    <col min="4359" max="4359" width="0.81640625" style="83" customWidth="1"/>
    <col min="4360" max="4364" width="8.81640625" style="83" customWidth="1"/>
    <col min="4365" max="4365" width="0.81640625" style="83" customWidth="1"/>
    <col min="4366" max="4370" width="8.81640625" style="83" customWidth="1"/>
    <col min="4371" max="4371" width="8.81640625" style="83"/>
    <col min="4372" max="4372" width="10.1796875" style="83" bestFit="1" customWidth="1"/>
    <col min="4373" max="4608" width="8.81640625" style="83"/>
    <col min="4609" max="4609" width="19" style="83" customWidth="1"/>
    <col min="4610" max="4614" width="8.81640625" style="83" customWidth="1"/>
    <col min="4615" max="4615" width="0.81640625" style="83" customWidth="1"/>
    <col min="4616" max="4620" width="8.81640625" style="83" customWidth="1"/>
    <col min="4621" max="4621" width="0.81640625" style="83" customWidth="1"/>
    <col min="4622" max="4626" width="8.81640625" style="83" customWidth="1"/>
    <col min="4627" max="4627" width="8.81640625" style="83"/>
    <col min="4628" max="4628" width="10.1796875" style="83" bestFit="1" customWidth="1"/>
    <col min="4629" max="4864" width="8.81640625" style="83"/>
    <col min="4865" max="4865" width="19" style="83" customWidth="1"/>
    <col min="4866" max="4870" width="8.81640625" style="83" customWidth="1"/>
    <col min="4871" max="4871" width="0.81640625" style="83" customWidth="1"/>
    <col min="4872" max="4876" width="8.81640625" style="83" customWidth="1"/>
    <col min="4877" max="4877" width="0.81640625" style="83" customWidth="1"/>
    <col min="4878" max="4882" width="8.81640625" style="83" customWidth="1"/>
    <col min="4883" max="4883" width="8.81640625" style="83"/>
    <col min="4884" max="4884" width="10.1796875" style="83" bestFit="1" customWidth="1"/>
    <col min="4885" max="5120" width="8.81640625" style="83"/>
    <col min="5121" max="5121" width="19" style="83" customWidth="1"/>
    <col min="5122" max="5126" width="8.81640625" style="83" customWidth="1"/>
    <col min="5127" max="5127" width="0.81640625" style="83" customWidth="1"/>
    <col min="5128" max="5132" width="8.81640625" style="83" customWidth="1"/>
    <col min="5133" max="5133" width="0.81640625" style="83" customWidth="1"/>
    <col min="5134" max="5138" width="8.81640625" style="83" customWidth="1"/>
    <col min="5139" max="5139" width="8.81640625" style="83"/>
    <col min="5140" max="5140" width="10.1796875" style="83" bestFit="1" customWidth="1"/>
    <col min="5141" max="5376" width="8.81640625" style="83"/>
    <col min="5377" max="5377" width="19" style="83" customWidth="1"/>
    <col min="5378" max="5382" width="8.81640625" style="83" customWidth="1"/>
    <col min="5383" max="5383" width="0.81640625" style="83" customWidth="1"/>
    <col min="5384" max="5388" width="8.81640625" style="83" customWidth="1"/>
    <col min="5389" max="5389" width="0.81640625" style="83" customWidth="1"/>
    <col min="5390" max="5394" width="8.81640625" style="83" customWidth="1"/>
    <col min="5395" max="5395" width="8.81640625" style="83"/>
    <col min="5396" max="5396" width="10.1796875" style="83" bestFit="1" customWidth="1"/>
    <col min="5397" max="5632" width="8.81640625" style="83"/>
    <col min="5633" max="5633" width="19" style="83" customWidth="1"/>
    <col min="5634" max="5638" width="8.81640625" style="83" customWidth="1"/>
    <col min="5639" max="5639" width="0.81640625" style="83" customWidth="1"/>
    <col min="5640" max="5644" width="8.81640625" style="83" customWidth="1"/>
    <col min="5645" max="5645" width="0.81640625" style="83" customWidth="1"/>
    <col min="5646" max="5650" width="8.81640625" style="83" customWidth="1"/>
    <col min="5651" max="5651" width="8.81640625" style="83"/>
    <col min="5652" max="5652" width="10.1796875" style="83" bestFit="1" customWidth="1"/>
    <col min="5653" max="5888" width="8.81640625" style="83"/>
    <col min="5889" max="5889" width="19" style="83" customWidth="1"/>
    <col min="5890" max="5894" width="8.81640625" style="83" customWidth="1"/>
    <col min="5895" max="5895" width="0.81640625" style="83" customWidth="1"/>
    <col min="5896" max="5900" width="8.81640625" style="83" customWidth="1"/>
    <col min="5901" max="5901" width="0.81640625" style="83" customWidth="1"/>
    <col min="5902" max="5906" width="8.81640625" style="83" customWidth="1"/>
    <col min="5907" max="5907" width="8.81640625" style="83"/>
    <col min="5908" max="5908" width="10.1796875" style="83" bestFit="1" customWidth="1"/>
    <col min="5909" max="6144" width="8.81640625" style="83"/>
    <col min="6145" max="6145" width="19" style="83" customWidth="1"/>
    <col min="6146" max="6150" width="8.81640625" style="83" customWidth="1"/>
    <col min="6151" max="6151" width="0.81640625" style="83" customWidth="1"/>
    <col min="6152" max="6156" width="8.81640625" style="83" customWidth="1"/>
    <col min="6157" max="6157" width="0.81640625" style="83" customWidth="1"/>
    <col min="6158" max="6162" width="8.81640625" style="83" customWidth="1"/>
    <col min="6163" max="6163" width="8.81640625" style="83"/>
    <col min="6164" max="6164" width="10.1796875" style="83" bestFit="1" customWidth="1"/>
    <col min="6165" max="6400" width="8.81640625" style="83"/>
    <col min="6401" max="6401" width="19" style="83" customWidth="1"/>
    <col min="6402" max="6406" width="8.81640625" style="83" customWidth="1"/>
    <col min="6407" max="6407" width="0.81640625" style="83" customWidth="1"/>
    <col min="6408" max="6412" width="8.81640625" style="83" customWidth="1"/>
    <col min="6413" max="6413" width="0.81640625" style="83" customWidth="1"/>
    <col min="6414" max="6418" width="8.81640625" style="83" customWidth="1"/>
    <col min="6419" max="6419" width="8.81640625" style="83"/>
    <col min="6420" max="6420" width="10.1796875" style="83" bestFit="1" customWidth="1"/>
    <col min="6421" max="6656" width="8.81640625" style="83"/>
    <col min="6657" max="6657" width="19" style="83" customWidth="1"/>
    <col min="6658" max="6662" width="8.81640625" style="83" customWidth="1"/>
    <col min="6663" max="6663" width="0.81640625" style="83" customWidth="1"/>
    <col min="6664" max="6668" width="8.81640625" style="83" customWidth="1"/>
    <col min="6669" max="6669" width="0.81640625" style="83" customWidth="1"/>
    <col min="6670" max="6674" width="8.81640625" style="83" customWidth="1"/>
    <col min="6675" max="6675" width="8.81640625" style="83"/>
    <col min="6676" max="6676" width="10.1796875" style="83" bestFit="1" customWidth="1"/>
    <col min="6677" max="6912" width="8.81640625" style="83"/>
    <col min="6913" max="6913" width="19" style="83" customWidth="1"/>
    <col min="6914" max="6918" width="8.81640625" style="83" customWidth="1"/>
    <col min="6919" max="6919" width="0.81640625" style="83" customWidth="1"/>
    <col min="6920" max="6924" width="8.81640625" style="83" customWidth="1"/>
    <col min="6925" max="6925" width="0.81640625" style="83" customWidth="1"/>
    <col min="6926" max="6930" width="8.81640625" style="83" customWidth="1"/>
    <col min="6931" max="6931" width="8.81640625" style="83"/>
    <col min="6932" max="6932" width="10.1796875" style="83" bestFit="1" customWidth="1"/>
    <col min="6933" max="7168" width="8.81640625" style="83"/>
    <col min="7169" max="7169" width="19" style="83" customWidth="1"/>
    <col min="7170" max="7174" width="8.81640625" style="83" customWidth="1"/>
    <col min="7175" max="7175" width="0.81640625" style="83" customWidth="1"/>
    <col min="7176" max="7180" width="8.81640625" style="83" customWidth="1"/>
    <col min="7181" max="7181" width="0.81640625" style="83" customWidth="1"/>
    <col min="7182" max="7186" width="8.81640625" style="83" customWidth="1"/>
    <col min="7187" max="7187" width="8.81640625" style="83"/>
    <col min="7188" max="7188" width="10.1796875" style="83" bestFit="1" customWidth="1"/>
    <col min="7189" max="7424" width="8.81640625" style="83"/>
    <col min="7425" max="7425" width="19" style="83" customWidth="1"/>
    <col min="7426" max="7430" width="8.81640625" style="83" customWidth="1"/>
    <col min="7431" max="7431" width="0.81640625" style="83" customWidth="1"/>
    <col min="7432" max="7436" width="8.81640625" style="83" customWidth="1"/>
    <col min="7437" max="7437" width="0.81640625" style="83" customWidth="1"/>
    <col min="7438" max="7442" width="8.81640625" style="83" customWidth="1"/>
    <col min="7443" max="7443" width="8.81640625" style="83"/>
    <col min="7444" max="7444" width="10.1796875" style="83" bestFit="1" customWidth="1"/>
    <col min="7445" max="7680" width="8.81640625" style="83"/>
    <col min="7681" max="7681" width="19" style="83" customWidth="1"/>
    <col min="7682" max="7686" width="8.81640625" style="83" customWidth="1"/>
    <col min="7687" max="7687" width="0.81640625" style="83" customWidth="1"/>
    <col min="7688" max="7692" width="8.81640625" style="83" customWidth="1"/>
    <col min="7693" max="7693" width="0.81640625" style="83" customWidth="1"/>
    <col min="7694" max="7698" width="8.81640625" style="83" customWidth="1"/>
    <col min="7699" max="7699" width="8.81640625" style="83"/>
    <col min="7700" max="7700" width="10.1796875" style="83" bestFit="1" customWidth="1"/>
    <col min="7701" max="7936" width="8.81640625" style="83"/>
    <col min="7937" max="7937" width="19" style="83" customWidth="1"/>
    <col min="7938" max="7942" width="8.81640625" style="83" customWidth="1"/>
    <col min="7943" max="7943" width="0.81640625" style="83" customWidth="1"/>
    <col min="7944" max="7948" width="8.81640625" style="83" customWidth="1"/>
    <col min="7949" max="7949" width="0.81640625" style="83" customWidth="1"/>
    <col min="7950" max="7954" width="8.81640625" style="83" customWidth="1"/>
    <col min="7955" max="7955" width="8.81640625" style="83"/>
    <col min="7956" max="7956" width="10.1796875" style="83" bestFit="1" customWidth="1"/>
    <col min="7957" max="8192" width="8.81640625" style="83"/>
    <col min="8193" max="8193" width="19" style="83" customWidth="1"/>
    <col min="8194" max="8198" width="8.81640625" style="83" customWidth="1"/>
    <col min="8199" max="8199" width="0.81640625" style="83" customWidth="1"/>
    <col min="8200" max="8204" width="8.81640625" style="83" customWidth="1"/>
    <col min="8205" max="8205" width="0.81640625" style="83" customWidth="1"/>
    <col min="8206" max="8210" width="8.81640625" style="83" customWidth="1"/>
    <col min="8211" max="8211" width="8.81640625" style="83"/>
    <col min="8212" max="8212" width="10.1796875" style="83" bestFit="1" customWidth="1"/>
    <col min="8213" max="8448" width="8.81640625" style="83"/>
    <col min="8449" max="8449" width="19" style="83" customWidth="1"/>
    <col min="8450" max="8454" width="8.81640625" style="83" customWidth="1"/>
    <col min="8455" max="8455" width="0.81640625" style="83" customWidth="1"/>
    <col min="8456" max="8460" width="8.81640625" style="83" customWidth="1"/>
    <col min="8461" max="8461" width="0.81640625" style="83" customWidth="1"/>
    <col min="8462" max="8466" width="8.81640625" style="83" customWidth="1"/>
    <col min="8467" max="8467" width="8.81640625" style="83"/>
    <col min="8468" max="8468" width="10.1796875" style="83" bestFit="1" customWidth="1"/>
    <col min="8469" max="8704" width="8.81640625" style="83"/>
    <col min="8705" max="8705" width="19" style="83" customWidth="1"/>
    <col min="8706" max="8710" width="8.81640625" style="83" customWidth="1"/>
    <col min="8711" max="8711" width="0.81640625" style="83" customWidth="1"/>
    <col min="8712" max="8716" width="8.81640625" style="83" customWidth="1"/>
    <col min="8717" max="8717" width="0.81640625" style="83" customWidth="1"/>
    <col min="8718" max="8722" width="8.81640625" style="83" customWidth="1"/>
    <col min="8723" max="8723" width="8.81640625" style="83"/>
    <col min="8724" max="8724" width="10.1796875" style="83" bestFit="1" customWidth="1"/>
    <col min="8725" max="8960" width="8.81640625" style="83"/>
    <col min="8961" max="8961" width="19" style="83" customWidth="1"/>
    <col min="8962" max="8966" width="8.81640625" style="83" customWidth="1"/>
    <col min="8967" max="8967" width="0.81640625" style="83" customWidth="1"/>
    <col min="8968" max="8972" width="8.81640625" style="83" customWidth="1"/>
    <col min="8973" max="8973" width="0.81640625" style="83" customWidth="1"/>
    <col min="8974" max="8978" width="8.81640625" style="83" customWidth="1"/>
    <col min="8979" max="8979" width="8.81640625" style="83"/>
    <col min="8980" max="8980" width="10.1796875" style="83" bestFit="1" customWidth="1"/>
    <col min="8981" max="9216" width="8.81640625" style="83"/>
    <col min="9217" max="9217" width="19" style="83" customWidth="1"/>
    <col min="9218" max="9222" width="8.81640625" style="83" customWidth="1"/>
    <col min="9223" max="9223" width="0.81640625" style="83" customWidth="1"/>
    <col min="9224" max="9228" width="8.81640625" style="83" customWidth="1"/>
    <col min="9229" max="9229" width="0.81640625" style="83" customWidth="1"/>
    <col min="9230" max="9234" width="8.81640625" style="83" customWidth="1"/>
    <col min="9235" max="9235" width="8.81640625" style="83"/>
    <col min="9236" max="9236" width="10.1796875" style="83" bestFit="1" customWidth="1"/>
    <col min="9237" max="9472" width="8.81640625" style="83"/>
    <col min="9473" max="9473" width="19" style="83" customWidth="1"/>
    <col min="9474" max="9478" width="8.81640625" style="83" customWidth="1"/>
    <col min="9479" max="9479" width="0.81640625" style="83" customWidth="1"/>
    <col min="9480" max="9484" width="8.81640625" style="83" customWidth="1"/>
    <col min="9485" max="9485" width="0.81640625" style="83" customWidth="1"/>
    <col min="9486" max="9490" width="8.81640625" style="83" customWidth="1"/>
    <col min="9491" max="9491" width="8.81640625" style="83"/>
    <col min="9492" max="9492" width="10.1796875" style="83" bestFit="1" customWidth="1"/>
    <col min="9493" max="9728" width="8.81640625" style="83"/>
    <col min="9729" max="9729" width="19" style="83" customWidth="1"/>
    <col min="9730" max="9734" width="8.81640625" style="83" customWidth="1"/>
    <col min="9735" max="9735" width="0.81640625" style="83" customWidth="1"/>
    <col min="9736" max="9740" width="8.81640625" style="83" customWidth="1"/>
    <col min="9741" max="9741" width="0.81640625" style="83" customWidth="1"/>
    <col min="9742" max="9746" width="8.81640625" style="83" customWidth="1"/>
    <col min="9747" max="9747" width="8.81640625" style="83"/>
    <col min="9748" max="9748" width="10.1796875" style="83" bestFit="1" customWidth="1"/>
    <col min="9749" max="9984" width="8.81640625" style="83"/>
    <col min="9985" max="9985" width="19" style="83" customWidth="1"/>
    <col min="9986" max="9990" width="8.81640625" style="83" customWidth="1"/>
    <col min="9991" max="9991" width="0.81640625" style="83" customWidth="1"/>
    <col min="9992" max="9996" width="8.81640625" style="83" customWidth="1"/>
    <col min="9997" max="9997" width="0.81640625" style="83" customWidth="1"/>
    <col min="9998" max="10002" width="8.81640625" style="83" customWidth="1"/>
    <col min="10003" max="10003" width="8.81640625" style="83"/>
    <col min="10004" max="10004" width="10.1796875" style="83" bestFit="1" customWidth="1"/>
    <col min="10005" max="10240" width="8.81640625" style="83"/>
    <col min="10241" max="10241" width="19" style="83" customWidth="1"/>
    <col min="10242" max="10246" width="8.81640625" style="83" customWidth="1"/>
    <col min="10247" max="10247" width="0.81640625" style="83" customWidth="1"/>
    <col min="10248" max="10252" width="8.81640625" style="83" customWidth="1"/>
    <col min="10253" max="10253" width="0.81640625" style="83" customWidth="1"/>
    <col min="10254" max="10258" width="8.81640625" style="83" customWidth="1"/>
    <col min="10259" max="10259" width="8.81640625" style="83"/>
    <col min="10260" max="10260" width="10.1796875" style="83" bestFit="1" customWidth="1"/>
    <col min="10261" max="10496" width="8.81640625" style="83"/>
    <col min="10497" max="10497" width="19" style="83" customWidth="1"/>
    <col min="10498" max="10502" width="8.81640625" style="83" customWidth="1"/>
    <col min="10503" max="10503" width="0.81640625" style="83" customWidth="1"/>
    <col min="10504" max="10508" width="8.81640625" style="83" customWidth="1"/>
    <col min="10509" max="10509" width="0.81640625" style="83" customWidth="1"/>
    <col min="10510" max="10514" width="8.81640625" style="83" customWidth="1"/>
    <col min="10515" max="10515" width="8.81640625" style="83"/>
    <col min="10516" max="10516" width="10.1796875" style="83" bestFit="1" customWidth="1"/>
    <col min="10517" max="10752" width="8.81640625" style="83"/>
    <col min="10753" max="10753" width="19" style="83" customWidth="1"/>
    <col min="10754" max="10758" width="8.81640625" style="83" customWidth="1"/>
    <col min="10759" max="10759" width="0.81640625" style="83" customWidth="1"/>
    <col min="10760" max="10764" width="8.81640625" style="83" customWidth="1"/>
    <col min="10765" max="10765" width="0.81640625" style="83" customWidth="1"/>
    <col min="10766" max="10770" width="8.81640625" style="83" customWidth="1"/>
    <col min="10771" max="10771" width="8.81640625" style="83"/>
    <col min="10772" max="10772" width="10.1796875" style="83" bestFit="1" customWidth="1"/>
    <col min="10773" max="11008" width="8.81640625" style="83"/>
    <col min="11009" max="11009" width="19" style="83" customWidth="1"/>
    <col min="11010" max="11014" width="8.81640625" style="83" customWidth="1"/>
    <col min="11015" max="11015" width="0.81640625" style="83" customWidth="1"/>
    <col min="11016" max="11020" width="8.81640625" style="83" customWidth="1"/>
    <col min="11021" max="11021" width="0.81640625" style="83" customWidth="1"/>
    <col min="11022" max="11026" width="8.81640625" style="83" customWidth="1"/>
    <col min="11027" max="11027" width="8.81640625" style="83"/>
    <col min="11028" max="11028" width="10.1796875" style="83" bestFit="1" customWidth="1"/>
    <col min="11029" max="11264" width="8.81640625" style="83"/>
    <col min="11265" max="11265" width="19" style="83" customWidth="1"/>
    <col min="11266" max="11270" width="8.81640625" style="83" customWidth="1"/>
    <col min="11271" max="11271" width="0.81640625" style="83" customWidth="1"/>
    <col min="11272" max="11276" width="8.81640625" style="83" customWidth="1"/>
    <col min="11277" max="11277" width="0.81640625" style="83" customWidth="1"/>
    <col min="11278" max="11282" width="8.81640625" style="83" customWidth="1"/>
    <col min="11283" max="11283" width="8.81640625" style="83"/>
    <col min="11284" max="11284" width="10.1796875" style="83" bestFit="1" customWidth="1"/>
    <col min="11285" max="11520" width="8.81640625" style="83"/>
    <col min="11521" max="11521" width="19" style="83" customWidth="1"/>
    <col min="11522" max="11526" width="8.81640625" style="83" customWidth="1"/>
    <col min="11527" max="11527" width="0.81640625" style="83" customWidth="1"/>
    <col min="11528" max="11532" width="8.81640625" style="83" customWidth="1"/>
    <col min="11533" max="11533" width="0.81640625" style="83" customWidth="1"/>
    <col min="11534" max="11538" width="8.81640625" style="83" customWidth="1"/>
    <col min="11539" max="11539" width="8.81640625" style="83"/>
    <col min="11540" max="11540" width="10.1796875" style="83" bestFit="1" customWidth="1"/>
    <col min="11541" max="11776" width="8.81640625" style="83"/>
    <col min="11777" max="11777" width="19" style="83" customWidth="1"/>
    <col min="11778" max="11782" width="8.81640625" style="83" customWidth="1"/>
    <col min="11783" max="11783" width="0.81640625" style="83" customWidth="1"/>
    <col min="11784" max="11788" width="8.81640625" style="83" customWidth="1"/>
    <col min="11789" max="11789" width="0.81640625" style="83" customWidth="1"/>
    <col min="11790" max="11794" width="8.81640625" style="83" customWidth="1"/>
    <col min="11795" max="11795" width="8.81640625" style="83"/>
    <col min="11796" max="11796" width="10.1796875" style="83" bestFit="1" customWidth="1"/>
    <col min="11797" max="12032" width="8.81640625" style="83"/>
    <col min="12033" max="12033" width="19" style="83" customWidth="1"/>
    <col min="12034" max="12038" width="8.81640625" style="83" customWidth="1"/>
    <col min="12039" max="12039" width="0.81640625" style="83" customWidth="1"/>
    <col min="12040" max="12044" width="8.81640625" style="83" customWidth="1"/>
    <col min="12045" max="12045" width="0.81640625" style="83" customWidth="1"/>
    <col min="12046" max="12050" width="8.81640625" style="83" customWidth="1"/>
    <col min="12051" max="12051" width="8.81640625" style="83"/>
    <col min="12052" max="12052" width="10.1796875" style="83" bestFit="1" customWidth="1"/>
    <col min="12053" max="12288" width="8.81640625" style="83"/>
    <col min="12289" max="12289" width="19" style="83" customWidth="1"/>
    <col min="12290" max="12294" width="8.81640625" style="83" customWidth="1"/>
    <col min="12295" max="12295" width="0.81640625" style="83" customWidth="1"/>
    <col min="12296" max="12300" width="8.81640625" style="83" customWidth="1"/>
    <col min="12301" max="12301" width="0.81640625" style="83" customWidth="1"/>
    <col min="12302" max="12306" width="8.81640625" style="83" customWidth="1"/>
    <col min="12307" max="12307" width="8.81640625" style="83"/>
    <col min="12308" max="12308" width="10.1796875" style="83" bestFit="1" customWidth="1"/>
    <col min="12309" max="12544" width="8.81640625" style="83"/>
    <col min="12545" max="12545" width="19" style="83" customWidth="1"/>
    <col min="12546" max="12550" width="8.81640625" style="83" customWidth="1"/>
    <col min="12551" max="12551" width="0.81640625" style="83" customWidth="1"/>
    <col min="12552" max="12556" width="8.81640625" style="83" customWidth="1"/>
    <col min="12557" max="12557" width="0.81640625" style="83" customWidth="1"/>
    <col min="12558" max="12562" width="8.81640625" style="83" customWidth="1"/>
    <col min="12563" max="12563" width="8.81640625" style="83"/>
    <col min="12564" max="12564" width="10.1796875" style="83" bestFit="1" customWidth="1"/>
    <col min="12565" max="12800" width="8.81640625" style="83"/>
    <col min="12801" max="12801" width="19" style="83" customWidth="1"/>
    <col min="12802" max="12806" width="8.81640625" style="83" customWidth="1"/>
    <col min="12807" max="12807" width="0.81640625" style="83" customWidth="1"/>
    <col min="12808" max="12812" width="8.81640625" style="83" customWidth="1"/>
    <col min="12813" max="12813" width="0.81640625" style="83" customWidth="1"/>
    <col min="12814" max="12818" width="8.81640625" style="83" customWidth="1"/>
    <col min="12819" max="12819" width="8.81640625" style="83"/>
    <col min="12820" max="12820" width="10.1796875" style="83" bestFit="1" customWidth="1"/>
    <col min="12821" max="13056" width="8.81640625" style="83"/>
    <col min="13057" max="13057" width="19" style="83" customWidth="1"/>
    <col min="13058" max="13062" width="8.81640625" style="83" customWidth="1"/>
    <col min="13063" max="13063" width="0.81640625" style="83" customWidth="1"/>
    <col min="13064" max="13068" width="8.81640625" style="83" customWidth="1"/>
    <col min="13069" max="13069" width="0.81640625" style="83" customWidth="1"/>
    <col min="13070" max="13074" width="8.81640625" style="83" customWidth="1"/>
    <col min="13075" max="13075" width="8.81640625" style="83"/>
    <col min="13076" max="13076" width="10.1796875" style="83" bestFit="1" customWidth="1"/>
    <col min="13077" max="13312" width="8.81640625" style="83"/>
    <col min="13313" max="13313" width="19" style="83" customWidth="1"/>
    <col min="13314" max="13318" width="8.81640625" style="83" customWidth="1"/>
    <col min="13319" max="13319" width="0.81640625" style="83" customWidth="1"/>
    <col min="13320" max="13324" width="8.81640625" style="83" customWidth="1"/>
    <col min="13325" max="13325" width="0.81640625" style="83" customWidth="1"/>
    <col min="13326" max="13330" width="8.81640625" style="83" customWidth="1"/>
    <col min="13331" max="13331" width="8.81640625" style="83"/>
    <col min="13332" max="13332" width="10.1796875" style="83" bestFit="1" customWidth="1"/>
    <col min="13333" max="13568" width="8.81640625" style="83"/>
    <col min="13569" max="13569" width="19" style="83" customWidth="1"/>
    <col min="13570" max="13574" width="8.81640625" style="83" customWidth="1"/>
    <col min="13575" max="13575" width="0.81640625" style="83" customWidth="1"/>
    <col min="13576" max="13580" width="8.81640625" style="83" customWidth="1"/>
    <col min="13581" max="13581" width="0.81640625" style="83" customWidth="1"/>
    <col min="13582" max="13586" width="8.81640625" style="83" customWidth="1"/>
    <col min="13587" max="13587" width="8.81640625" style="83"/>
    <col min="13588" max="13588" width="10.1796875" style="83" bestFit="1" customWidth="1"/>
    <col min="13589" max="13824" width="8.81640625" style="83"/>
    <col min="13825" max="13825" width="19" style="83" customWidth="1"/>
    <col min="13826" max="13830" width="8.81640625" style="83" customWidth="1"/>
    <col min="13831" max="13831" width="0.81640625" style="83" customWidth="1"/>
    <col min="13832" max="13836" width="8.81640625" style="83" customWidth="1"/>
    <col min="13837" max="13837" width="0.81640625" style="83" customWidth="1"/>
    <col min="13838" max="13842" width="8.81640625" style="83" customWidth="1"/>
    <col min="13843" max="13843" width="8.81640625" style="83"/>
    <col min="13844" max="13844" width="10.1796875" style="83" bestFit="1" customWidth="1"/>
    <col min="13845" max="14080" width="8.81640625" style="83"/>
    <col min="14081" max="14081" width="19" style="83" customWidth="1"/>
    <col min="14082" max="14086" width="8.81640625" style="83" customWidth="1"/>
    <col min="14087" max="14087" width="0.81640625" style="83" customWidth="1"/>
    <col min="14088" max="14092" width="8.81640625" style="83" customWidth="1"/>
    <col min="14093" max="14093" width="0.81640625" style="83" customWidth="1"/>
    <col min="14094" max="14098" width="8.81640625" style="83" customWidth="1"/>
    <col min="14099" max="14099" width="8.81640625" style="83"/>
    <col min="14100" max="14100" width="10.1796875" style="83" bestFit="1" customWidth="1"/>
    <col min="14101" max="14336" width="8.81640625" style="83"/>
    <col min="14337" max="14337" width="19" style="83" customWidth="1"/>
    <col min="14338" max="14342" width="8.81640625" style="83" customWidth="1"/>
    <col min="14343" max="14343" width="0.81640625" style="83" customWidth="1"/>
    <col min="14344" max="14348" width="8.81640625" style="83" customWidth="1"/>
    <col min="14349" max="14349" width="0.81640625" style="83" customWidth="1"/>
    <col min="14350" max="14354" width="8.81640625" style="83" customWidth="1"/>
    <col min="14355" max="14355" width="8.81640625" style="83"/>
    <col min="14356" max="14356" width="10.1796875" style="83" bestFit="1" customWidth="1"/>
    <col min="14357" max="14592" width="8.81640625" style="83"/>
    <col min="14593" max="14593" width="19" style="83" customWidth="1"/>
    <col min="14594" max="14598" width="8.81640625" style="83" customWidth="1"/>
    <col min="14599" max="14599" width="0.81640625" style="83" customWidth="1"/>
    <col min="14600" max="14604" width="8.81640625" style="83" customWidth="1"/>
    <col min="14605" max="14605" width="0.81640625" style="83" customWidth="1"/>
    <col min="14606" max="14610" width="8.81640625" style="83" customWidth="1"/>
    <col min="14611" max="14611" width="8.81640625" style="83"/>
    <col min="14612" max="14612" width="10.1796875" style="83" bestFit="1" customWidth="1"/>
    <col min="14613" max="14848" width="8.81640625" style="83"/>
    <col min="14849" max="14849" width="19" style="83" customWidth="1"/>
    <col min="14850" max="14854" width="8.81640625" style="83" customWidth="1"/>
    <col min="14855" max="14855" width="0.81640625" style="83" customWidth="1"/>
    <col min="14856" max="14860" width="8.81640625" style="83" customWidth="1"/>
    <col min="14861" max="14861" width="0.81640625" style="83" customWidth="1"/>
    <col min="14862" max="14866" width="8.81640625" style="83" customWidth="1"/>
    <col min="14867" max="14867" width="8.81640625" style="83"/>
    <col min="14868" max="14868" width="10.1796875" style="83" bestFit="1" customWidth="1"/>
    <col min="14869" max="15104" width="8.81640625" style="83"/>
    <col min="15105" max="15105" width="19" style="83" customWidth="1"/>
    <col min="15106" max="15110" width="8.81640625" style="83" customWidth="1"/>
    <col min="15111" max="15111" width="0.81640625" style="83" customWidth="1"/>
    <col min="15112" max="15116" width="8.81640625" style="83" customWidth="1"/>
    <col min="15117" max="15117" width="0.81640625" style="83" customWidth="1"/>
    <col min="15118" max="15122" width="8.81640625" style="83" customWidth="1"/>
    <col min="15123" max="15123" width="8.81640625" style="83"/>
    <col min="15124" max="15124" width="10.1796875" style="83" bestFit="1" customWidth="1"/>
    <col min="15125" max="15360" width="8.81640625" style="83"/>
    <col min="15361" max="15361" width="19" style="83" customWidth="1"/>
    <col min="15362" max="15366" width="8.81640625" style="83" customWidth="1"/>
    <col min="15367" max="15367" width="0.81640625" style="83" customWidth="1"/>
    <col min="15368" max="15372" width="8.81640625" style="83" customWidth="1"/>
    <col min="15373" max="15373" width="0.81640625" style="83" customWidth="1"/>
    <col min="15374" max="15378" width="8.81640625" style="83" customWidth="1"/>
    <col min="15379" max="15379" width="8.81640625" style="83"/>
    <col min="15380" max="15380" width="10.1796875" style="83" bestFit="1" customWidth="1"/>
    <col min="15381" max="15616" width="8.81640625" style="83"/>
    <col min="15617" max="15617" width="19" style="83" customWidth="1"/>
    <col min="15618" max="15622" width="8.81640625" style="83" customWidth="1"/>
    <col min="15623" max="15623" width="0.81640625" style="83" customWidth="1"/>
    <col min="15624" max="15628" width="8.81640625" style="83" customWidth="1"/>
    <col min="15629" max="15629" width="0.81640625" style="83" customWidth="1"/>
    <col min="15630" max="15634" width="8.81640625" style="83" customWidth="1"/>
    <col min="15635" max="15635" width="8.81640625" style="83"/>
    <col min="15636" max="15636" width="10.1796875" style="83" bestFit="1" customWidth="1"/>
    <col min="15637" max="15872" width="8.81640625" style="83"/>
    <col min="15873" max="15873" width="19" style="83" customWidth="1"/>
    <col min="15874" max="15878" width="8.81640625" style="83" customWidth="1"/>
    <col min="15879" max="15879" width="0.81640625" style="83" customWidth="1"/>
    <col min="15880" max="15884" width="8.81640625" style="83" customWidth="1"/>
    <col min="15885" max="15885" width="0.81640625" style="83" customWidth="1"/>
    <col min="15886" max="15890" width="8.81640625" style="83" customWidth="1"/>
    <col min="15891" max="15891" width="8.81640625" style="83"/>
    <col min="15892" max="15892" width="10.1796875" style="83" bestFit="1" customWidth="1"/>
    <col min="15893" max="16128" width="8.81640625" style="83"/>
    <col min="16129" max="16129" width="19" style="83" customWidth="1"/>
    <col min="16130" max="16134" width="8.81640625" style="83" customWidth="1"/>
    <col min="16135" max="16135" width="0.81640625" style="83" customWidth="1"/>
    <col min="16136" max="16140" width="8.81640625" style="83" customWidth="1"/>
    <col min="16141" max="16141" width="0.81640625" style="83" customWidth="1"/>
    <col min="16142" max="16146" width="8.81640625" style="83" customWidth="1"/>
    <col min="16147" max="16147" width="8.81640625" style="83"/>
    <col min="16148" max="16148" width="10.1796875" style="83" bestFit="1" customWidth="1"/>
    <col min="16149" max="16384" width="8.81640625" style="83"/>
  </cols>
  <sheetData>
    <row r="1" spans="1:20" ht="12.75" customHeight="1" x14ac:dyDescent="0.3">
      <c r="A1" s="134" t="s">
        <v>138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10"/>
      <c r="O1" s="82"/>
      <c r="P1" s="82"/>
      <c r="Q1" s="235"/>
      <c r="R1" s="235"/>
    </row>
    <row r="2" spans="1:20" ht="13" x14ac:dyDescent="0.3">
      <c r="A2" s="84" t="s">
        <v>92</v>
      </c>
    </row>
    <row r="3" spans="1:20" s="87" customFormat="1" ht="11.5" x14ac:dyDescent="0.25">
      <c r="A3" s="85" t="s">
        <v>125</v>
      </c>
      <c r="B3" s="234" t="s">
        <v>93</v>
      </c>
      <c r="C3" s="234"/>
      <c r="D3" s="234"/>
      <c r="E3" s="234"/>
      <c r="F3" s="234"/>
      <c r="G3" s="86"/>
      <c r="H3" s="234" t="s">
        <v>4</v>
      </c>
      <c r="I3" s="234"/>
      <c r="J3" s="234"/>
      <c r="K3" s="234"/>
      <c r="L3" s="234"/>
      <c r="M3" s="86"/>
      <c r="N3" s="236" t="s">
        <v>94</v>
      </c>
      <c r="O3" s="236"/>
      <c r="P3" s="236"/>
      <c r="Q3" s="236"/>
      <c r="R3" s="236"/>
    </row>
    <row r="4" spans="1:20" s="87" customFormat="1" ht="13" x14ac:dyDescent="0.3">
      <c r="A4" s="230" t="s">
        <v>52</v>
      </c>
      <c r="B4" s="226">
        <v>2021</v>
      </c>
      <c r="C4" s="226">
        <v>2022</v>
      </c>
      <c r="D4" s="237" t="s">
        <v>95</v>
      </c>
      <c r="E4" s="223" t="s">
        <v>96</v>
      </c>
      <c r="F4" s="223"/>
      <c r="G4" s="89"/>
      <c r="H4" s="238">
        <v>2021</v>
      </c>
      <c r="I4" s="238">
        <v>2022</v>
      </c>
      <c r="J4" s="237" t="s">
        <v>95</v>
      </c>
      <c r="K4" s="223" t="s">
        <v>96</v>
      </c>
      <c r="L4" s="223"/>
      <c r="M4" s="89"/>
      <c r="N4" s="241">
        <v>2021</v>
      </c>
      <c r="O4" s="238">
        <v>2022</v>
      </c>
      <c r="P4" s="237" t="s">
        <v>95</v>
      </c>
      <c r="Q4" s="240" t="s">
        <v>96</v>
      </c>
      <c r="R4" s="240"/>
      <c r="T4" s="90"/>
    </row>
    <row r="5" spans="1:20" s="87" customFormat="1" ht="13" x14ac:dyDescent="0.3">
      <c r="A5" s="231"/>
      <c r="B5" s="227"/>
      <c r="C5" s="227"/>
      <c r="D5" s="222"/>
      <c r="E5" s="91" t="s">
        <v>97</v>
      </c>
      <c r="F5" s="91" t="s">
        <v>98</v>
      </c>
      <c r="G5" s="92"/>
      <c r="H5" s="239"/>
      <c r="I5" s="239"/>
      <c r="J5" s="222"/>
      <c r="K5" s="91" t="s">
        <v>97</v>
      </c>
      <c r="L5" s="91" t="s">
        <v>98</v>
      </c>
      <c r="M5" s="92"/>
      <c r="N5" s="242"/>
      <c r="O5" s="239"/>
      <c r="P5" s="222"/>
      <c r="Q5" s="93" t="s">
        <v>97</v>
      </c>
      <c r="R5" s="94" t="s">
        <v>98</v>
      </c>
      <c r="T5" s="90"/>
    </row>
    <row r="6" spans="1:20" s="102" customFormat="1" ht="13.5" customHeight="1" x14ac:dyDescent="0.3">
      <c r="A6" s="98" t="s">
        <v>16</v>
      </c>
      <c r="B6" s="154">
        <v>3429</v>
      </c>
      <c r="C6" s="154">
        <v>3631</v>
      </c>
      <c r="D6" s="99">
        <v>4.4605235679274724</v>
      </c>
      <c r="E6" s="100">
        <v>202</v>
      </c>
      <c r="F6" s="99">
        <v>5.8909303003791189</v>
      </c>
      <c r="G6" s="100"/>
      <c r="H6" s="154">
        <v>1606</v>
      </c>
      <c r="I6" s="154">
        <v>1697</v>
      </c>
      <c r="J6" s="99">
        <v>4.4269950173479771</v>
      </c>
      <c r="K6" s="100">
        <v>91</v>
      </c>
      <c r="L6" s="99">
        <v>5.6662515566625151</v>
      </c>
      <c r="M6" s="100"/>
      <c r="N6" s="211">
        <v>11016.37</v>
      </c>
      <c r="O6" s="155">
        <v>11859.21</v>
      </c>
      <c r="P6" s="99">
        <v>4.0648238454294026</v>
      </c>
      <c r="Q6" s="101">
        <v>842.84859999999935</v>
      </c>
      <c r="R6" s="99">
        <v>7.6508774418625789</v>
      </c>
      <c r="S6" s="136"/>
      <c r="T6" s="137"/>
    </row>
    <row r="7" spans="1:20" s="102" customFormat="1" ht="13.5" customHeight="1" x14ac:dyDescent="0.3">
      <c r="A7" s="98" t="s">
        <v>17</v>
      </c>
      <c r="B7" s="154">
        <v>608</v>
      </c>
      <c r="C7" s="154">
        <v>612</v>
      </c>
      <c r="D7" s="99">
        <v>0.75181504367160912</v>
      </c>
      <c r="E7" s="100">
        <v>4</v>
      </c>
      <c r="F7" s="99">
        <v>0.6578947368421052</v>
      </c>
      <c r="G7" s="100"/>
      <c r="H7" s="154">
        <v>620</v>
      </c>
      <c r="I7" s="154">
        <v>626</v>
      </c>
      <c r="J7" s="99">
        <v>1.633057678762424</v>
      </c>
      <c r="K7" s="100">
        <v>6</v>
      </c>
      <c r="L7" s="99">
        <v>0.967741935483871</v>
      </c>
      <c r="M7" s="100"/>
      <c r="N7" s="211" t="s">
        <v>134</v>
      </c>
      <c r="O7" s="155" t="s">
        <v>134</v>
      </c>
      <c r="P7" s="155" t="s">
        <v>134</v>
      </c>
      <c r="Q7" s="155" t="s">
        <v>134</v>
      </c>
      <c r="R7" s="155" t="s">
        <v>134</v>
      </c>
      <c r="S7" s="136"/>
      <c r="T7" s="137"/>
    </row>
    <row r="8" spans="1:20" s="102" customFormat="1" ht="13.5" customHeight="1" x14ac:dyDescent="0.3">
      <c r="A8" s="98" t="s">
        <v>18</v>
      </c>
      <c r="B8" s="154">
        <v>4854</v>
      </c>
      <c r="C8" s="154">
        <v>4636</v>
      </c>
      <c r="D8" s="99">
        <v>5.6951218014078107</v>
      </c>
      <c r="E8" s="100">
        <v>-218</v>
      </c>
      <c r="F8" s="99">
        <v>-4.4911413267408324</v>
      </c>
      <c r="G8" s="100"/>
      <c r="H8" s="154">
        <v>4797</v>
      </c>
      <c r="I8" s="154">
        <v>4626</v>
      </c>
      <c r="J8" s="99">
        <v>12.067931025487178</v>
      </c>
      <c r="K8" s="100">
        <v>-171</v>
      </c>
      <c r="L8" s="99">
        <v>-3.5647279549718571</v>
      </c>
      <c r="M8" s="100"/>
      <c r="N8" s="211">
        <v>1771.06</v>
      </c>
      <c r="O8" s="155">
        <v>1813.3</v>
      </c>
      <c r="P8" s="99">
        <v>0.62152150932837569</v>
      </c>
      <c r="Q8" s="101">
        <v>42.239799999999832</v>
      </c>
      <c r="R8" s="99">
        <v>2.3849970328554</v>
      </c>
      <c r="S8" s="136"/>
      <c r="T8" s="137"/>
    </row>
    <row r="9" spans="1:20" s="102" customFormat="1" ht="13.5" customHeight="1" x14ac:dyDescent="0.3">
      <c r="A9" s="98" t="s">
        <v>19</v>
      </c>
      <c r="B9" s="154">
        <v>1106</v>
      </c>
      <c r="C9" s="154">
        <v>1003</v>
      </c>
      <c r="D9" s="99">
        <v>1.2321413215729149</v>
      </c>
      <c r="E9" s="100">
        <v>-103</v>
      </c>
      <c r="F9" s="99">
        <v>-9.3128390596745039</v>
      </c>
      <c r="G9" s="100"/>
      <c r="H9" s="154">
        <v>6</v>
      </c>
      <c r="I9" s="154">
        <v>6</v>
      </c>
      <c r="J9" s="99">
        <v>1.5652310020087129E-2</v>
      </c>
      <c r="K9" s="100">
        <v>0</v>
      </c>
      <c r="L9" s="99">
        <v>0</v>
      </c>
      <c r="M9" s="100"/>
      <c r="N9" s="211">
        <v>2504</v>
      </c>
      <c r="O9" s="155">
        <v>2389.6299999999997</v>
      </c>
      <c r="P9" s="99">
        <v>0.81906046906451002</v>
      </c>
      <c r="Q9" s="101">
        <v>-114.37210000000005</v>
      </c>
      <c r="R9" s="99">
        <v>-4.5675773378841349</v>
      </c>
      <c r="S9" s="136"/>
      <c r="T9" s="137"/>
    </row>
    <row r="10" spans="1:20" s="106" customFormat="1" ht="13.5" customHeight="1" x14ac:dyDescent="0.3">
      <c r="A10" s="98" t="s">
        <v>99</v>
      </c>
      <c r="B10" s="154">
        <v>6219</v>
      </c>
      <c r="C10" s="154">
        <v>6028</v>
      </c>
      <c r="D10" s="103">
        <v>7.4051324889746084</v>
      </c>
      <c r="E10" s="104">
        <v>-191</v>
      </c>
      <c r="F10" s="99">
        <v>-3.071233317253578</v>
      </c>
      <c r="G10" s="104"/>
      <c r="H10" s="154">
        <v>565</v>
      </c>
      <c r="I10" s="154">
        <v>539</v>
      </c>
      <c r="J10" s="103">
        <v>1.4060991834711605</v>
      </c>
      <c r="K10" s="104">
        <v>-26</v>
      </c>
      <c r="L10" s="99">
        <v>-4.6017699115044248</v>
      </c>
      <c r="M10" s="104"/>
      <c r="N10" s="211">
        <v>13573.05</v>
      </c>
      <c r="O10" s="155">
        <v>12814.36</v>
      </c>
      <c r="P10" s="103">
        <v>4.3922074042090982</v>
      </c>
      <c r="Q10" s="105">
        <v>-758.6828000000005</v>
      </c>
      <c r="R10" s="99">
        <v>-5.5896283968813698</v>
      </c>
      <c r="S10" s="136"/>
      <c r="T10" s="137"/>
    </row>
    <row r="11" spans="1:20" s="106" customFormat="1" ht="13.5" customHeight="1" x14ac:dyDescent="0.3">
      <c r="A11" s="98" t="s">
        <v>100</v>
      </c>
      <c r="B11" s="154">
        <v>5336</v>
      </c>
      <c r="C11" s="154">
        <v>5284</v>
      </c>
      <c r="D11" s="103">
        <v>6.491161259413043</v>
      </c>
      <c r="E11" s="104">
        <v>-52</v>
      </c>
      <c r="F11" s="99">
        <v>-0.97451274362818585</v>
      </c>
      <c r="G11" s="104"/>
      <c r="H11" s="154">
        <v>589</v>
      </c>
      <c r="I11" s="154">
        <v>578</v>
      </c>
      <c r="J11" s="103">
        <v>1.507839198601727</v>
      </c>
      <c r="K11" s="104">
        <v>-11</v>
      </c>
      <c r="L11" s="99">
        <v>-1.8675721561969438</v>
      </c>
      <c r="M11" s="104"/>
      <c r="N11" s="211">
        <v>13122.619999999999</v>
      </c>
      <c r="O11" s="155">
        <v>12909.56</v>
      </c>
      <c r="P11" s="103">
        <v>4.4248383127469193</v>
      </c>
      <c r="Q11" s="105">
        <v>-213.05489999999918</v>
      </c>
      <c r="R11" s="99">
        <v>-1.6235699719969707</v>
      </c>
      <c r="S11" s="136"/>
      <c r="T11" s="137"/>
    </row>
    <row r="12" spans="1:20" s="102" customFormat="1" ht="13.5" customHeight="1" x14ac:dyDescent="0.3">
      <c r="A12" s="98" t="s">
        <v>101</v>
      </c>
      <c r="B12" s="154">
        <v>11555</v>
      </c>
      <c r="C12" s="154">
        <v>11312</v>
      </c>
      <c r="D12" s="99">
        <v>13.896293748387651</v>
      </c>
      <c r="E12" s="100">
        <v>-243</v>
      </c>
      <c r="F12" s="99">
        <v>-2.1029857204673301</v>
      </c>
      <c r="G12" s="100"/>
      <c r="H12" s="154">
        <v>1154</v>
      </c>
      <c r="I12" s="154">
        <v>1117</v>
      </c>
      <c r="J12" s="99">
        <v>2.9139383820728875</v>
      </c>
      <c r="K12" s="100">
        <v>-37</v>
      </c>
      <c r="L12" s="99">
        <v>-3.2062391681109186</v>
      </c>
      <c r="M12" s="100"/>
      <c r="N12" s="211">
        <v>26695.66</v>
      </c>
      <c r="O12" s="155">
        <v>25723.919999999998</v>
      </c>
      <c r="P12" s="99">
        <v>8.8170457169560166</v>
      </c>
      <c r="Q12" s="101">
        <v>-971.7377000000015</v>
      </c>
      <c r="R12" s="99">
        <v>-3.6400581348335335</v>
      </c>
      <c r="S12" s="136"/>
      <c r="T12" s="137"/>
    </row>
    <row r="13" spans="1:20" s="102" customFormat="1" ht="13.5" customHeight="1" x14ac:dyDescent="0.3">
      <c r="A13" s="98" t="s">
        <v>23</v>
      </c>
      <c r="B13" s="154">
        <v>3514</v>
      </c>
      <c r="C13" s="154">
        <v>3388</v>
      </c>
      <c r="D13" s="99">
        <v>4.1620087711755094</v>
      </c>
      <c r="E13" s="100">
        <v>-126</v>
      </c>
      <c r="F13" s="99">
        <v>-3.5856573705179287</v>
      </c>
      <c r="G13" s="100"/>
      <c r="H13" s="154">
        <v>2295</v>
      </c>
      <c r="I13" s="154">
        <v>2185</v>
      </c>
      <c r="J13" s="99">
        <v>5.7000495656483974</v>
      </c>
      <c r="K13" s="100">
        <v>-110</v>
      </c>
      <c r="L13" s="99">
        <v>-4.7930283224400867</v>
      </c>
      <c r="M13" s="100"/>
      <c r="N13" s="211">
        <v>2789.94</v>
      </c>
      <c r="O13" s="155">
        <v>2593.2399999999998</v>
      </c>
      <c r="P13" s="99">
        <v>0.8888530485827002</v>
      </c>
      <c r="Q13" s="101">
        <v>-196.69720000000007</v>
      </c>
      <c r="R13" s="99">
        <v>-7.0502160669291891</v>
      </c>
      <c r="S13" s="136"/>
      <c r="T13" s="137"/>
    </row>
    <row r="14" spans="1:20" s="102" customFormat="1" ht="13.5" customHeight="1" x14ac:dyDescent="0.3">
      <c r="A14" s="98" t="s">
        <v>24</v>
      </c>
      <c r="B14" s="154">
        <v>569</v>
      </c>
      <c r="C14" s="154">
        <v>468</v>
      </c>
      <c r="D14" s="99">
        <v>0.57491738633711287</v>
      </c>
      <c r="E14" s="100">
        <v>-101</v>
      </c>
      <c r="F14" s="99">
        <v>-17.750439367311071</v>
      </c>
      <c r="G14" s="100"/>
      <c r="H14" s="154">
        <v>568</v>
      </c>
      <c r="I14" s="154">
        <v>466</v>
      </c>
      <c r="J14" s="99">
        <v>1.2156627448934338</v>
      </c>
      <c r="K14" s="100">
        <v>-102</v>
      </c>
      <c r="L14" s="99">
        <v>-17.95774647887324</v>
      </c>
      <c r="M14" s="100"/>
      <c r="N14" s="211">
        <v>51.760000000000005</v>
      </c>
      <c r="O14" s="155">
        <v>52.47</v>
      </c>
      <c r="P14" s="99">
        <v>1.7982725216612046E-2</v>
      </c>
      <c r="Q14" s="101">
        <v>0.7050000000000054</v>
      </c>
      <c r="R14" s="99">
        <v>1.362055641421958</v>
      </c>
      <c r="S14" s="136"/>
      <c r="T14" s="137"/>
    </row>
    <row r="15" spans="1:20" s="102" customFormat="1" ht="13.5" customHeight="1" x14ac:dyDescent="0.3">
      <c r="A15" s="98" t="s">
        <v>25</v>
      </c>
      <c r="B15" s="154">
        <v>4934</v>
      </c>
      <c r="C15" s="154">
        <v>5080</v>
      </c>
      <c r="D15" s="99">
        <v>6.2405562448558412</v>
      </c>
      <c r="E15" s="100">
        <v>146</v>
      </c>
      <c r="F15" s="99">
        <v>2.959059586542359</v>
      </c>
      <c r="G15" s="100"/>
      <c r="H15" s="154">
        <v>3506</v>
      </c>
      <c r="I15" s="154">
        <v>3387</v>
      </c>
      <c r="J15" s="99">
        <v>8.8357290063391858</v>
      </c>
      <c r="K15" s="100">
        <v>-119</v>
      </c>
      <c r="L15" s="99">
        <v>-3.3941814033086137</v>
      </c>
      <c r="M15" s="100"/>
      <c r="N15" s="155" t="s">
        <v>148</v>
      </c>
      <c r="O15" s="155">
        <v>23456.600000000002</v>
      </c>
      <c r="P15" s="99">
        <v>8.0399029409544198</v>
      </c>
      <c r="Q15" s="101">
        <v>358.97000000000116</v>
      </c>
      <c r="R15" s="99">
        <v>1.5541421349289997</v>
      </c>
      <c r="S15" s="136"/>
      <c r="T15" s="137"/>
    </row>
    <row r="16" spans="1:20" s="102" customFormat="1" ht="13.5" customHeight="1" x14ac:dyDescent="0.3">
      <c r="A16" s="98" t="s">
        <v>26</v>
      </c>
      <c r="B16" s="154">
        <v>11601</v>
      </c>
      <c r="C16" s="154">
        <v>11249</v>
      </c>
      <c r="D16" s="99">
        <v>13.818901023303809</v>
      </c>
      <c r="E16" s="100">
        <v>-352</v>
      </c>
      <c r="F16" s="99">
        <v>-3.0342211878286354</v>
      </c>
      <c r="G16" s="100"/>
      <c r="H16" s="154">
        <v>1361</v>
      </c>
      <c r="I16" s="154">
        <v>1337</v>
      </c>
      <c r="J16" s="99">
        <v>3.487856416142749</v>
      </c>
      <c r="K16" s="100">
        <v>-24</v>
      </c>
      <c r="L16" s="99">
        <v>-1.763409257898604</v>
      </c>
      <c r="M16" s="100"/>
      <c r="N16" s="211">
        <v>72856.290000000008</v>
      </c>
      <c r="O16" s="155">
        <v>75244.899999999994</v>
      </c>
      <c r="P16" s="99">
        <v>25.790684181111416</v>
      </c>
      <c r="Q16" s="101">
        <v>2388.6040999999968</v>
      </c>
      <c r="R16" s="99">
        <v>3.2785146160922687</v>
      </c>
      <c r="S16" s="136"/>
      <c r="T16" s="137"/>
    </row>
    <row r="17" spans="1:33" s="102" customFormat="1" ht="13.5" customHeight="1" x14ac:dyDescent="0.3">
      <c r="A17" s="98" t="s">
        <v>27</v>
      </c>
      <c r="B17" s="154">
        <v>1925</v>
      </c>
      <c r="C17" s="154">
        <v>1894</v>
      </c>
      <c r="D17" s="99">
        <v>2.3266955763301107</v>
      </c>
      <c r="E17" s="100">
        <v>-31</v>
      </c>
      <c r="F17" s="99">
        <v>-1.6103896103896103</v>
      </c>
      <c r="G17" s="100"/>
      <c r="H17" s="154">
        <v>706</v>
      </c>
      <c r="I17" s="154">
        <v>701</v>
      </c>
      <c r="J17" s="99">
        <v>1.828711554013513</v>
      </c>
      <c r="K17" s="100">
        <v>-5</v>
      </c>
      <c r="L17" s="99">
        <v>-0.708215297450425</v>
      </c>
      <c r="M17" s="100"/>
      <c r="N17" s="211">
        <v>7705.51</v>
      </c>
      <c r="O17" s="155">
        <v>7622.5</v>
      </c>
      <c r="P17" s="99">
        <v>2.6126625549671316</v>
      </c>
      <c r="Q17" s="101">
        <v>-83.009699999999611</v>
      </c>
      <c r="R17" s="99">
        <v>-1.0772770713302575</v>
      </c>
      <c r="S17" s="136"/>
      <c r="T17" s="137"/>
    </row>
    <row r="18" spans="1:33" s="102" customFormat="1" ht="13.5" customHeight="1" x14ac:dyDescent="0.3">
      <c r="A18" s="98" t="s">
        <v>28</v>
      </c>
      <c r="B18" s="154">
        <v>724</v>
      </c>
      <c r="C18" s="154">
        <v>724</v>
      </c>
      <c r="D18" s="99">
        <v>0.88940211048732853</v>
      </c>
      <c r="E18" s="100">
        <v>0</v>
      </c>
      <c r="F18" s="99">
        <v>0</v>
      </c>
      <c r="G18" s="100"/>
      <c r="H18" s="154">
        <v>643</v>
      </c>
      <c r="I18" s="154">
        <v>638</v>
      </c>
      <c r="J18" s="99">
        <v>1.6643622988025983</v>
      </c>
      <c r="K18" s="100">
        <v>-5</v>
      </c>
      <c r="L18" s="99">
        <v>-0.77760497667185069</v>
      </c>
      <c r="M18" s="100"/>
      <c r="N18" s="211">
        <v>564.98</v>
      </c>
      <c r="O18" s="155">
        <v>529</v>
      </c>
      <c r="P18" s="99">
        <v>0.18131608402590124</v>
      </c>
      <c r="Q18" s="101">
        <v>-35.980099999999993</v>
      </c>
      <c r="R18" s="99">
        <v>-6.3684546079835913</v>
      </c>
      <c r="S18" s="136"/>
      <c r="T18" s="137"/>
    </row>
    <row r="19" spans="1:33" s="102" customFormat="1" ht="13.5" customHeight="1" x14ac:dyDescent="0.3">
      <c r="A19" s="98" t="s">
        <v>29</v>
      </c>
      <c r="B19" s="154">
        <v>3425</v>
      </c>
      <c r="C19" s="154">
        <v>3621</v>
      </c>
      <c r="D19" s="99">
        <v>4.4482390083903542</v>
      </c>
      <c r="E19" s="100">
        <v>196</v>
      </c>
      <c r="F19" s="99">
        <v>5.7226277372262775</v>
      </c>
      <c r="G19" s="100"/>
      <c r="H19" s="154">
        <v>2470</v>
      </c>
      <c r="I19" s="154">
        <v>2552</v>
      </c>
      <c r="J19" s="99">
        <v>6.6574491952103934</v>
      </c>
      <c r="K19" s="100">
        <v>82</v>
      </c>
      <c r="L19" s="99">
        <v>3.3198380566801617</v>
      </c>
      <c r="M19" s="100"/>
      <c r="N19" s="211">
        <v>7057.87</v>
      </c>
      <c r="O19" s="155">
        <v>7795.42</v>
      </c>
      <c r="P19" s="99">
        <v>2.6719314442042168</v>
      </c>
      <c r="Q19" s="101">
        <v>737.54819999999927</v>
      </c>
      <c r="R19" s="99">
        <v>10.450009493655944</v>
      </c>
      <c r="S19" s="136"/>
      <c r="T19" s="137"/>
    </row>
    <row r="20" spans="1:33" s="102" customFormat="1" ht="13.5" customHeight="1" x14ac:dyDescent="0.3">
      <c r="A20" s="98" t="s">
        <v>30</v>
      </c>
      <c r="B20" s="154">
        <v>1420</v>
      </c>
      <c r="C20" s="154">
        <v>1430</v>
      </c>
      <c r="D20" s="99">
        <v>1.7566920138078448</v>
      </c>
      <c r="E20" s="100">
        <v>10</v>
      </c>
      <c r="F20" s="99">
        <v>0.70422535211267612</v>
      </c>
      <c r="G20" s="100"/>
      <c r="H20" s="154">
        <v>492</v>
      </c>
      <c r="I20" s="154">
        <v>526</v>
      </c>
      <c r="J20" s="99">
        <v>1.3721858450943052</v>
      </c>
      <c r="K20" s="100">
        <v>34</v>
      </c>
      <c r="L20" s="99">
        <v>6.9105691056910574</v>
      </c>
      <c r="M20" s="100"/>
      <c r="N20" s="211">
        <v>3211.67</v>
      </c>
      <c r="O20" s="155">
        <v>3303.8900000000003</v>
      </c>
      <c r="P20" s="99">
        <v>1.1324298414129841</v>
      </c>
      <c r="Q20" s="101">
        <v>92.22360000000026</v>
      </c>
      <c r="R20" s="99">
        <v>2.8715193761143833</v>
      </c>
      <c r="S20" s="136"/>
      <c r="T20" s="137"/>
    </row>
    <row r="21" spans="1:33" s="102" customFormat="1" ht="13.5" customHeight="1" x14ac:dyDescent="0.3">
      <c r="A21" s="98" t="s">
        <v>31</v>
      </c>
      <c r="B21" s="154">
        <v>182</v>
      </c>
      <c r="C21" s="154">
        <v>178</v>
      </c>
      <c r="D21" s="99">
        <v>0.21866515976069678</v>
      </c>
      <c r="E21" s="100">
        <v>-4</v>
      </c>
      <c r="F21" s="99">
        <v>-2.197802197802198</v>
      </c>
      <c r="G21" s="100"/>
      <c r="H21" s="154">
        <v>110</v>
      </c>
      <c r="I21" s="154">
        <v>115</v>
      </c>
      <c r="J21" s="99">
        <v>0.30000260871833667</v>
      </c>
      <c r="K21" s="100">
        <v>5</v>
      </c>
      <c r="L21" s="99">
        <v>4.5454545454545459</v>
      </c>
      <c r="M21" s="100"/>
      <c r="N21" s="211">
        <v>331.9</v>
      </c>
      <c r="O21" s="155">
        <v>303.62</v>
      </c>
      <c r="P21" s="99">
        <v>0.10406776003559991</v>
      </c>
      <c r="Q21" s="101">
        <v>-28.279999999999973</v>
      </c>
      <c r="R21" s="99">
        <v>-8.5206387466104179</v>
      </c>
      <c r="S21" s="136"/>
      <c r="T21" s="137"/>
    </row>
    <row r="22" spans="1:33" s="102" customFormat="1" ht="13.5" customHeight="1" x14ac:dyDescent="0.3">
      <c r="A22" s="98" t="s">
        <v>32</v>
      </c>
      <c r="B22" s="154">
        <v>3870</v>
      </c>
      <c r="C22" s="154">
        <v>3948</v>
      </c>
      <c r="D22" s="99">
        <v>4.8499441052541057</v>
      </c>
      <c r="E22" s="100">
        <v>78</v>
      </c>
      <c r="F22" s="99">
        <v>2.0155038759689923</v>
      </c>
      <c r="G22" s="100"/>
      <c r="H22" s="154">
        <v>2181</v>
      </c>
      <c r="I22" s="154">
        <v>2126</v>
      </c>
      <c r="J22" s="99">
        <v>5.546135183784207</v>
      </c>
      <c r="K22" s="100">
        <v>-55</v>
      </c>
      <c r="L22" s="99">
        <v>-2.5217790004585052</v>
      </c>
      <c r="M22" s="100"/>
      <c r="N22" s="211">
        <v>4972.3999999999996</v>
      </c>
      <c r="O22" s="155">
        <v>5625.52</v>
      </c>
      <c r="P22" s="99">
        <v>1.9281844038260856</v>
      </c>
      <c r="Q22" s="101">
        <v>653.11700000000019</v>
      </c>
      <c r="R22" s="99">
        <v>13.134834302877819</v>
      </c>
      <c r="S22" s="136"/>
      <c r="T22" s="137"/>
    </row>
    <row r="23" spans="1:33" s="102" customFormat="1" ht="13.5" customHeight="1" x14ac:dyDescent="0.3">
      <c r="A23" s="98" t="s">
        <v>33</v>
      </c>
      <c r="B23" s="154">
        <v>4304</v>
      </c>
      <c r="C23" s="154">
        <v>4337</v>
      </c>
      <c r="D23" s="99">
        <v>5.327813471247989</v>
      </c>
      <c r="E23" s="100">
        <v>33</v>
      </c>
      <c r="F23" s="99">
        <v>0.76672862453531598</v>
      </c>
      <c r="G23" s="100"/>
      <c r="H23" s="154">
        <v>164</v>
      </c>
      <c r="I23" s="154">
        <v>169</v>
      </c>
      <c r="J23" s="99">
        <v>0.44087339889912092</v>
      </c>
      <c r="K23" s="100">
        <v>5</v>
      </c>
      <c r="L23" s="99">
        <v>3.0487804878048781</v>
      </c>
      <c r="M23" s="100"/>
      <c r="N23" s="211">
        <v>54080.880000000005</v>
      </c>
      <c r="O23" s="155">
        <v>54768.61</v>
      </c>
      <c r="P23" s="99">
        <v>18.772300323042824</v>
      </c>
      <c r="Q23" s="101">
        <v>687.72769999999582</v>
      </c>
      <c r="R23" s="99">
        <v>1.2716652558906736</v>
      </c>
      <c r="S23" s="136"/>
      <c r="T23" s="137"/>
    </row>
    <row r="24" spans="1:33" s="102" customFormat="1" ht="13.5" customHeight="1" x14ac:dyDescent="0.3">
      <c r="A24" s="98" t="s">
        <v>34</v>
      </c>
      <c r="B24" s="154">
        <v>250</v>
      </c>
      <c r="C24" s="154">
        <v>324</v>
      </c>
      <c r="D24" s="99">
        <v>0.39801972900261656</v>
      </c>
      <c r="E24" s="100">
        <v>74</v>
      </c>
      <c r="F24" s="99">
        <v>29.599999999999998</v>
      </c>
      <c r="G24" s="100"/>
      <c r="H24" s="154">
        <v>54</v>
      </c>
      <c r="I24" s="154">
        <v>63</v>
      </c>
      <c r="J24" s="99">
        <v>0.1643492552109149</v>
      </c>
      <c r="K24" s="100">
        <v>9</v>
      </c>
      <c r="L24" s="99">
        <v>16.666666666666664</v>
      </c>
      <c r="M24" s="100"/>
      <c r="N24" s="211">
        <v>1111.8600000000001</v>
      </c>
      <c r="O24" s="155">
        <v>1208.8800000000001</v>
      </c>
      <c r="P24" s="99">
        <v>0.41435280280942022</v>
      </c>
      <c r="Q24" s="101">
        <v>97.026399999999967</v>
      </c>
      <c r="R24" s="99">
        <v>8.7265171036817559</v>
      </c>
      <c r="S24" s="136"/>
      <c r="T24" s="137"/>
    </row>
    <row r="25" spans="1:33" s="102" customFormat="1" ht="13.5" customHeight="1" x14ac:dyDescent="0.3">
      <c r="A25" s="98" t="s">
        <v>35</v>
      </c>
      <c r="B25" s="154">
        <v>1363</v>
      </c>
      <c r="C25" s="154">
        <v>1487</v>
      </c>
      <c r="D25" s="99">
        <v>1.8267140031694162</v>
      </c>
      <c r="E25" s="100">
        <v>124</v>
      </c>
      <c r="F25" s="99">
        <v>9.0975788701393991</v>
      </c>
      <c r="G25" s="100"/>
      <c r="H25" s="154">
        <v>90</v>
      </c>
      <c r="I25" s="154">
        <v>86</v>
      </c>
      <c r="J25" s="99">
        <v>0.22434977695458222</v>
      </c>
      <c r="K25" s="100">
        <v>-4</v>
      </c>
      <c r="L25" s="99">
        <v>-4.4444444444444446</v>
      </c>
      <c r="M25" s="100"/>
      <c r="N25" s="211">
        <v>19515.54</v>
      </c>
      <c r="O25" s="155">
        <v>24615.320000000003</v>
      </c>
      <c r="P25" s="99">
        <v>8.4370629354162681</v>
      </c>
      <c r="Q25" s="101">
        <v>5099.7741999999998</v>
      </c>
      <c r="R25" s="99">
        <v>26.131857496446344</v>
      </c>
      <c r="S25" s="136"/>
      <c r="T25" s="137"/>
    </row>
    <row r="26" spans="1:33" s="102" customFormat="1" ht="13.5" customHeight="1" x14ac:dyDescent="0.3">
      <c r="A26" s="98" t="s">
        <v>36</v>
      </c>
      <c r="B26" s="154">
        <v>5986</v>
      </c>
      <c r="C26" s="154">
        <v>6252</v>
      </c>
      <c r="D26" s="99">
        <v>7.6803066226060466</v>
      </c>
      <c r="E26" s="100">
        <v>266</v>
      </c>
      <c r="F26" s="99">
        <v>4.4437019712662877</v>
      </c>
      <c r="G26" s="100"/>
      <c r="H26" s="154">
        <v>76</v>
      </c>
      <c r="I26" s="154">
        <v>93</v>
      </c>
      <c r="J26" s="99">
        <v>0.24261080531135054</v>
      </c>
      <c r="K26" s="100">
        <v>17</v>
      </c>
      <c r="L26" s="99">
        <v>22.368421052631579</v>
      </c>
      <c r="M26" s="100"/>
      <c r="N26" s="211">
        <v>39805.289999999994</v>
      </c>
      <c r="O26" s="155">
        <v>41791.58</v>
      </c>
      <c r="P26" s="99">
        <v>14.324338758638644</v>
      </c>
      <c r="Q26" s="101">
        <v>1986.2894000000015</v>
      </c>
      <c r="R26" s="99">
        <v>4.9900140275084954</v>
      </c>
      <c r="S26" s="136"/>
      <c r="T26" s="137"/>
    </row>
    <row r="27" spans="1:33" s="102" customFormat="1" ht="13.5" customHeight="1" x14ac:dyDescent="0.3">
      <c r="A27" s="98" t="s">
        <v>37</v>
      </c>
      <c r="B27" s="154">
        <v>15440</v>
      </c>
      <c r="C27" s="154">
        <v>15829</v>
      </c>
      <c r="D27" s="99">
        <v>19.445229291303761</v>
      </c>
      <c r="E27" s="100">
        <v>389</v>
      </c>
      <c r="F27" s="99">
        <v>2.5194300518134716</v>
      </c>
      <c r="G27" s="100"/>
      <c r="H27" s="154">
        <v>15394</v>
      </c>
      <c r="I27" s="154">
        <v>15817</v>
      </c>
      <c r="J27" s="99">
        <v>41.262097931286355</v>
      </c>
      <c r="K27" s="100">
        <v>423</v>
      </c>
      <c r="L27" s="99">
        <v>2.7478238274652464</v>
      </c>
      <c r="M27" s="100"/>
      <c r="N27" s="211">
        <v>1388.1399999999999</v>
      </c>
      <c r="O27" s="155">
        <v>1054.6199999999999</v>
      </c>
      <c r="P27" s="99">
        <v>0.36147865497748655</v>
      </c>
      <c r="Q27" s="101">
        <v>-333.51530000000002</v>
      </c>
      <c r="R27" s="99">
        <v>-24.026103181580094</v>
      </c>
      <c r="S27" s="136"/>
      <c r="T27" s="137"/>
    </row>
    <row r="28" spans="1:33" ht="3" customHeight="1" x14ac:dyDescent="0.3">
      <c r="A28" s="107"/>
      <c r="B28" s="108"/>
      <c r="C28" s="108"/>
      <c r="D28" s="99"/>
      <c r="E28" s="109"/>
      <c r="F28" s="99"/>
      <c r="G28" s="109"/>
      <c r="H28" s="108"/>
      <c r="I28" s="108"/>
      <c r="J28" s="99"/>
      <c r="K28" s="109"/>
      <c r="L28" s="99"/>
      <c r="M28" s="109"/>
      <c r="N28" s="212" t="e">
        <v>#N/A</v>
      </c>
      <c r="O28" s="110">
        <v>0</v>
      </c>
      <c r="P28" s="99"/>
      <c r="Q28" s="101"/>
      <c r="R28" s="99"/>
      <c r="S28" s="136"/>
      <c r="T28" s="137"/>
    </row>
    <row r="29" spans="1:33" s="115" customFormat="1" ht="13.5" customHeight="1" x14ac:dyDescent="0.3">
      <c r="A29" s="111" t="s">
        <v>139</v>
      </c>
      <c r="B29" s="19">
        <v>9997</v>
      </c>
      <c r="C29" s="19">
        <v>9882</v>
      </c>
      <c r="D29" s="184">
        <v>12.139601734579806</v>
      </c>
      <c r="E29" s="19">
        <v>-115</v>
      </c>
      <c r="F29" s="184">
        <v>-1.1503451035310592</v>
      </c>
      <c r="G29" s="19">
        <v>0</v>
      </c>
      <c r="H29" s="19">
        <v>7029</v>
      </c>
      <c r="I29" s="19">
        <v>6955</v>
      </c>
      <c r="J29" s="184">
        <f>(I29/I35)*100</f>
        <v>18.143636031617667</v>
      </c>
      <c r="K29" s="19">
        <f>(I29-H29)</f>
        <v>-74</v>
      </c>
      <c r="L29" s="184">
        <f>(K29/H29)*100</f>
        <v>-1.0527813344714754</v>
      </c>
      <c r="M29" s="19">
        <v>0</v>
      </c>
      <c r="N29" s="60">
        <v>15291.43</v>
      </c>
      <c r="O29" s="60">
        <v>16062.139999999998</v>
      </c>
      <c r="P29" s="184">
        <v>5.5054043631474547</v>
      </c>
      <c r="Q29" s="60">
        <v>770.70999999999731</v>
      </c>
      <c r="R29" s="184">
        <v>5.0401434005844923</v>
      </c>
      <c r="S29" s="136"/>
      <c r="T29" s="217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</row>
    <row r="30" spans="1:33" s="115" customFormat="1" ht="13.5" customHeight="1" x14ac:dyDescent="0.3">
      <c r="A30" s="111" t="s">
        <v>140</v>
      </c>
      <c r="B30" s="19">
        <v>20572</v>
      </c>
      <c r="C30" s="19">
        <v>20248</v>
      </c>
      <c r="D30" s="184">
        <v>24.873776150756115</v>
      </c>
      <c r="E30" s="19">
        <v>-324</v>
      </c>
      <c r="F30" s="184">
        <v>-1.574956251215244</v>
      </c>
      <c r="G30" s="19">
        <v>0</v>
      </c>
      <c r="H30" s="19">
        <v>7523</v>
      </c>
      <c r="I30" s="19">
        <v>7155</v>
      </c>
      <c r="J30" s="184">
        <f>(I30/I35)*100</f>
        <v>18.665379698953906</v>
      </c>
      <c r="K30" s="19">
        <f>(I30-H30)</f>
        <v>-368</v>
      </c>
      <c r="L30" s="184">
        <f>(K30/H30)*100</f>
        <v>-4.8916655589525453</v>
      </c>
      <c r="M30" s="19">
        <v>0</v>
      </c>
      <c r="N30" s="60">
        <v>52635</v>
      </c>
      <c r="O30" s="60">
        <v>51826.229999999996</v>
      </c>
      <c r="P30" s="184">
        <v>17.763781959781422</v>
      </c>
      <c r="Q30" s="60">
        <v>-808.77000000000407</v>
      </c>
      <c r="R30" s="184">
        <v>-1.536563123396987</v>
      </c>
      <c r="S30" s="136"/>
      <c r="T30" s="217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</row>
    <row r="31" spans="1:33" s="115" customFormat="1" ht="13.5" customHeight="1" x14ac:dyDescent="0.3">
      <c r="A31" s="111" t="s">
        <v>38</v>
      </c>
      <c r="B31" s="19">
        <v>17675</v>
      </c>
      <c r="C31" s="19">
        <v>17488</v>
      </c>
      <c r="D31" s="112">
        <v>21.483237718511603</v>
      </c>
      <c r="E31" s="113">
        <v>-187</v>
      </c>
      <c r="F31" s="112">
        <v>-1.0579915134370579</v>
      </c>
      <c r="G31" s="113"/>
      <c r="H31" s="19">
        <v>5180</v>
      </c>
      <c r="I31" s="19">
        <v>5228</v>
      </c>
      <c r="J31" s="112">
        <v>13.638379464169253</v>
      </c>
      <c r="K31" s="113">
        <v>48</v>
      </c>
      <c r="L31" s="112">
        <v>0.92664092664092657</v>
      </c>
      <c r="M31" s="111"/>
      <c r="N31" s="114">
        <v>88184.65</v>
      </c>
      <c r="O31" s="60">
        <v>91191.819999999992</v>
      </c>
      <c r="P31" s="112">
        <v>31.256594264308667</v>
      </c>
      <c r="Q31" s="60">
        <v>3007.1699999999983</v>
      </c>
      <c r="R31" s="184">
        <v>3.4100832741299061</v>
      </c>
      <c r="S31" s="136"/>
      <c r="T31" s="217"/>
    </row>
    <row r="32" spans="1:33" s="115" customFormat="1" ht="13.5" customHeight="1" x14ac:dyDescent="0.3">
      <c r="A32" s="111" t="s">
        <v>145</v>
      </c>
      <c r="B32" s="19">
        <f>+B20+B21+B22+B23+B24+B25</f>
        <v>11389</v>
      </c>
      <c r="C32" s="19">
        <f>+C20+C21+C22+C23+C24+C25</f>
        <v>11704</v>
      </c>
      <c r="D32" s="112">
        <f>+C32/C$35*100</f>
        <v>14.377848482242669</v>
      </c>
      <c r="E32" s="113">
        <f>+C32-B32</f>
        <v>315</v>
      </c>
      <c r="F32" s="112">
        <f>+(C32/B32-1)*100</f>
        <v>2.7658266748617155</v>
      </c>
      <c r="G32" s="113"/>
      <c r="H32" s="19">
        <f>+H20+H21+H22+H23+H24+H25</f>
        <v>3091</v>
      </c>
      <c r="I32" s="19">
        <f>+I20+I21+I22+I23+I24+I25</f>
        <v>3085</v>
      </c>
      <c r="J32" s="112">
        <f>+I32/I$35*100</f>
        <v>8.0478960686614673</v>
      </c>
      <c r="K32" s="113">
        <f>+I32-H32</f>
        <v>-6</v>
      </c>
      <c r="L32" s="112">
        <f>+(I32/H32-1)*100</f>
        <v>-0.19411193788417824</v>
      </c>
      <c r="M32" s="111"/>
      <c r="N32" s="114">
        <v>83224.25</v>
      </c>
      <c r="O32" s="60">
        <v>89825.84</v>
      </c>
      <c r="P32" s="112">
        <v>30.788398772478963</v>
      </c>
      <c r="Q32" s="60">
        <v>6601.5899999999965</v>
      </c>
      <c r="R32" s="184">
        <v>7.9322913694025443</v>
      </c>
      <c r="S32" s="136"/>
      <c r="T32" s="217"/>
    </row>
    <row r="33" spans="1:20" s="115" customFormat="1" ht="13.5" customHeight="1" x14ac:dyDescent="0.3">
      <c r="A33" s="111" t="s">
        <v>146</v>
      </c>
      <c r="B33" s="19">
        <f>+B26+B27</f>
        <v>21426</v>
      </c>
      <c r="C33" s="19">
        <f>+C26+C27</f>
        <v>22081</v>
      </c>
      <c r="D33" s="112">
        <f>+C33/C$35*100</f>
        <v>27.125535913909804</v>
      </c>
      <c r="E33" s="113">
        <f>+C33-B33</f>
        <v>655</v>
      </c>
      <c r="F33" s="112">
        <f>+(C33/B33-1)*100</f>
        <v>3.0570335106879565</v>
      </c>
      <c r="G33" s="113"/>
      <c r="H33" s="19">
        <f>+H26+H27</f>
        <v>15470</v>
      </c>
      <c r="I33" s="19">
        <f>+I26+I27</f>
        <v>15910</v>
      </c>
      <c r="J33" s="112">
        <f>+I33/I$35*100</f>
        <v>41.504708736597713</v>
      </c>
      <c r="K33" s="113">
        <f>+I33-H33</f>
        <v>440</v>
      </c>
      <c r="L33" s="112">
        <f>+(I33/H33-1)*100</f>
        <v>2.8442146089204812</v>
      </c>
      <c r="M33" s="111"/>
      <c r="N33" s="114">
        <v>41193.429999999993</v>
      </c>
      <c r="O33" s="60">
        <v>42846.200000000004</v>
      </c>
      <c r="P33" s="112">
        <v>14.685817482868943</v>
      </c>
      <c r="Q33" s="60">
        <v>1652.7700000000114</v>
      </c>
      <c r="R33" s="184">
        <v>4.012217482253873</v>
      </c>
      <c r="S33" s="136"/>
      <c r="T33" s="217"/>
    </row>
    <row r="34" spans="1:20" s="115" customFormat="1" ht="3" customHeight="1" x14ac:dyDescent="0.3">
      <c r="A34" s="111"/>
      <c r="B34" s="19"/>
      <c r="C34" s="19"/>
      <c r="D34" s="112">
        <v>0</v>
      </c>
      <c r="E34" s="113">
        <v>0</v>
      </c>
      <c r="F34" s="112" t="e">
        <v>#DIV/0!</v>
      </c>
      <c r="G34" s="113"/>
      <c r="H34" s="19"/>
      <c r="I34" s="19"/>
      <c r="J34" s="112">
        <v>0</v>
      </c>
      <c r="K34" s="113">
        <v>0</v>
      </c>
      <c r="L34" s="112" t="e">
        <v>#DIV/0!</v>
      </c>
      <c r="M34" s="111"/>
      <c r="N34" s="114"/>
      <c r="O34" s="60"/>
      <c r="P34" s="112">
        <v>0</v>
      </c>
      <c r="Q34" s="60">
        <v>0</v>
      </c>
      <c r="R34" s="184" t="e">
        <v>#DIV/0!</v>
      </c>
      <c r="S34" s="136"/>
      <c r="T34" s="217"/>
    </row>
    <row r="35" spans="1:20" s="117" customFormat="1" ht="13.5" customHeight="1" x14ac:dyDescent="0.3">
      <c r="A35" s="116" t="s">
        <v>39</v>
      </c>
      <c r="B35" s="24">
        <v>81059</v>
      </c>
      <c r="C35" s="24">
        <v>81403</v>
      </c>
      <c r="D35" s="112">
        <v>100</v>
      </c>
      <c r="E35" s="113">
        <v>344</v>
      </c>
      <c r="F35" s="112">
        <v>0.42438224009671965</v>
      </c>
      <c r="G35" s="113"/>
      <c r="H35" s="24">
        <v>38293</v>
      </c>
      <c r="I35" s="24">
        <v>38333</v>
      </c>
      <c r="J35" s="112">
        <v>100</v>
      </c>
      <c r="K35" s="113">
        <v>40</v>
      </c>
      <c r="L35" s="112">
        <v>0.10445773378946543</v>
      </c>
      <c r="M35" s="111"/>
      <c r="N35" s="114">
        <v>280528.76</v>
      </c>
      <c r="O35" s="61">
        <v>291752.23</v>
      </c>
      <c r="P35" s="112">
        <v>100</v>
      </c>
      <c r="Q35" s="60">
        <v>11223.469999999972</v>
      </c>
      <c r="R35" s="184">
        <v>4.0008268670919769</v>
      </c>
      <c r="S35" s="136"/>
      <c r="T35" s="217"/>
    </row>
    <row r="36" spans="1:20" s="122" customFormat="1" ht="13.5" customHeight="1" x14ac:dyDescent="0.25">
      <c r="A36" s="118"/>
      <c r="B36" s="154"/>
      <c r="C36" s="154"/>
      <c r="D36" s="154"/>
      <c r="E36" s="154"/>
      <c r="F36" s="99"/>
      <c r="G36" s="121"/>
      <c r="H36" s="119"/>
      <c r="I36" s="119"/>
      <c r="J36" s="120"/>
      <c r="K36" s="121"/>
      <c r="L36" s="120"/>
      <c r="M36" s="121"/>
      <c r="N36" s="211"/>
      <c r="O36" s="155"/>
      <c r="P36" s="155"/>
      <c r="Q36" s="155"/>
      <c r="R36" s="155"/>
    </row>
    <row r="37" spans="1:20" ht="12.75" customHeight="1" x14ac:dyDescent="0.35">
      <c r="A37" s="228" t="s">
        <v>109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  <c r="O37" s="229"/>
      <c r="P37" s="229"/>
      <c r="Q37" s="229"/>
      <c r="R37" s="229"/>
    </row>
    <row r="38" spans="1:20" ht="10.5" customHeight="1" x14ac:dyDescent="0.3">
      <c r="A38" s="12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210"/>
      <c r="O38" s="82"/>
      <c r="P38" s="82"/>
      <c r="Q38" s="82"/>
      <c r="R38" s="82"/>
    </row>
    <row r="39" spans="1:20" ht="13" x14ac:dyDescent="0.3">
      <c r="A39" s="85" t="s">
        <v>125</v>
      </c>
      <c r="B39" s="234" t="s">
        <v>102</v>
      </c>
      <c r="C39" s="234"/>
      <c r="D39" s="234"/>
      <c r="E39" s="234"/>
      <c r="F39" s="234"/>
      <c r="G39" s="86"/>
      <c r="H39" s="234" t="s">
        <v>103</v>
      </c>
      <c r="I39" s="234"/>
      <c r="J39" s="234"/>
      <c r="K39" s="234"/>
      <c r="L39" s="234"/>
      <c r="M39" s="86"/>
      <c r="N39" s="234" t="s">
        <v>104</v>
      </c>
      <c r="O39" s="234"/>
      <c r="P39" s="234"/>
      <c r="Q39" s="234"/>
      <c r="R39" s="234"/>
      <c r="T39" s="124"/>
    </row>
    <row r="40" spans="1:20" ht="13.25" customHeight="1" x14ac:dyDescent="0.3">
      <c r="A40" s="230" t="s">
        <v>52</v>
      </c>
      <c r="B40" s="226">
        <v>2021</v>
      </c>
      <c r="C40" s="226">
        <v>2022</v>
      </c>
      <c r="D40" s="221" t="s">
        <v>95</v>
      </c>
      <c r="E40" s="223" t="s">
        <v>96</v>
      </c>
      <c r="F40" s="223"/>
      <c r="G40" s="89"/>
      <c r="H40" s="226">
        <v>2021</v>
      </c>
      <c r="I40" s="226">
        <v>2022</v>
      </c>
      <c r="J40" s="221" t="s">
        <v>95</v>
      </c>
      <c r="K40" s="223" t="s">
        <v>96</v>
      </c>
      <c r="L40" s="223"/>
      <c r="M40" s="89"/>
      <c r="N40" s="224">
        <v>2021</v>
      </c>
      <c r="O40" s="226">
        <v>2022</v>
      </c>
      <c r="P40" s="221" t="s">
        <v>95</v>
      </c>
      <c r="Q40" s="223" t="s">
        <v>96</v>
      </c>
      <c r="R40" s="223"/>
      <c r="T40" s="124"/>
    </row>
    <row r="41" spans="1:20" ht="13.25" customHeight="1" x14ac:dyDescent="0.3">
      <c r="A41" s="231"/>
      <c r="B41" s="227"/>
      <c r="C41" s="227"/>
      <c r="D41" s="222"/>
      <c r="E41" s="91" t="s">
        <v>97</v>
      </c>
      <c r="F41" s="91" t="s">
        <v>98</v>
      </c>
      <c r="G41" s="92"/>
      <c r="H41" s="227"/>
      <c r="I41" s="227"/>
      <c r="J41" s="222"/>
      <c r="K41" s="91" t="s">
        <v>97</v>
      </c>
      <c r="L41" s="91" t="s">
        <v>98</v>
      </c>
      <c r="M41" s="92"/>
      <c r="N41" s="225"/>
      <c r="O41" s="227"/>
      <c r="P41" s="222"/>
      <c r="Q41" s="91" t="s">
        <v>97</v>
      </c>
      <c r="R41" s="91" t="s">
        <v>98</v>
      </c>
      <c r="T41" s="124"/>
    </row>
    <row r="42" spans="1:20" ht="7.5" customHeight="1" x14ac:dyDescent="0.3">
      <c r="A42" s="88"/>
      <c r="B42" s="95"/>
      <c r="C42" s="95"/>
      <c r="D42" s="96"/>
      <c r="E42" s="97"/>
      <c r="F42" s="97"/>
      <c r="G42" s="97"/>
      <c r="H42" s="95"/>
      <c r="I42" s="95"/>
      <c r="J42" s="96"/>
      <c r="K42" s="97"/>
      <c r="L42" s="97"/>
      <c r="M42" s="97"/>
      <c r="N42" s="213"/>
      <c r="O42" s="95"/>
      <c r="P42" s="96"/>
      <c r="Q42" s="97"/>
      <c r="R42" s="97"/>
      <c r="T42" s="124"/>
    </row>
    <row r="43" spans="1:20" ht="13" x14ac:dyDescent="0.3">
      <c r="A43" s="98" t="s">
        <v>16</v>
      </c>
      <c r="B43" s="154">
        <v>280</v>
      </c>
      <c r="C43" s="154">
        <v>294</v>
      </c>
      <c r="D43" s="99">
        <v>3.9241857981847303</v>
      </c>
      <c r="E43" s="100">
        <v>14</v>
      </c>
      <c r="F43" s="99">
        <v>5</v>
      </c>
      <c r="G43" s="109"/>
      <c r="H43" s="154">
        <v>383</v>
      </c>
      <c r="I43" s="154">
        <v>401</v>
      </c>
      <c r="J43" s="99">
        <v>3.5265148183976782</v>
      </c>
      <c r="K43" s="100">
        <v>18</v>
      </c>
      <c r="L43" s="99">
        <v>4.6997389033942554</v>
      </c>
      <c r="M43" s="109"/>
      <c r="N43" s="214">
        <v>3599</v>
      </c>
      <c r="O43" s="154">
        <v>3813</v>
      </c>
      <c r="P43" s="99">
        <v>4.4172333499380221</v>
      </c>
      <c r="Q43" s="100">
        <v>214</v>
      </c>
      <c r="R43" s="99">
        <v>5.9460961378160597</v>
      </c>
      <c r="T43" s="124"/>
    </row>
    <row r="44" spans="1:20" ht="13" x14ac:dyDescent="0.3">
      <c r="A44" s="98" t="s">
        <v>17</v>
      </c>
      <c r="B44" s="154">
        <v>157</v>
      </c>
      <c r="C44" s="154">
        <v>156</v>
      </c>
      <c r="D44" s="99">
        <v>2.0822210357714899</v>
      </c>
      <c r="E44" s="100">
        <v>-1</v>
      </c>
      <c r="F44" s="99">
        <v>-0.63694267515923575</v>
      </c>
      <c r="G44" s="109"/>
      <c r="H44" s="154">
        <v>264</v>
      </c>
      <c r="I44" s="154">
        <v>260</v>
      </c>
      <c r="J44" s="99">
        <v>2.2865183361181951</v>
      </c>
      <c r="K44" s="100">
        <v>-4</v>
      </c>
      <c r="L44" s="99">
        <v>-1.5151515151515151</v>
      </c>
      <c r="M44" s="109"/>
      <c r="N44" s="214">
        <v>639</v>
      </c>
      <c r="O44" s="154">
        <v>645</v>
      </c>
      <c r="P44" s="99">
        <v>0.74721099153160875</v>
      </c>
      <c r="Q44" s="100">
        <v>6</v>
      </c>
      <c r="R44" s="99">
        <v>0.93896713615023475</v>
      </c>
      <c r="T44" s="124"/>
    </row>
    <row r="45" spans="1:20" ht="13" x14ac:dyDescent="0.3">
      <c r="A45" s="98" t="s">
        <v>18</v>
      </c>
      <c r="B45" s="154">
        <v>438</v>
      </c>
      <c r="C45" s="154">
        <v>463</v>
      </c>
      <c r="D45" s="99">
        <v>6.1799252536038445</v>
      </c>
      <c r="E45" s="100">
        <v>25</v>
      </c>
      <c r="F45" s="99">
        <v>5.7077625570776256</v>
      </c>
      <c r="G45" s="109"/>
      <c r="H45" s="154">
        <v>736</v>
      </c>
      <c r="I45" s="154">
        <v>788</v>
      </c>
      <c r="J45" s="99">
        <v>6.9299094186966848</v>
      </c>
      <c r="K45" s="100">
        <v>52</v>
      </c>
      <c r="L45" s="99">
        <v>7.0652173913043477</v>
      </c>
      <c r="M45" s="109"/>
      <c r="N45" s="214">
        <v>5191</v>
      </c>
      <c r="O45" s="154">
        <v>5000</v>
      </c>
      <c r="P45" s="99">
        <v>5.7923332676868897</v>
      </c>
      <c r="Q45" s="100">
        <v>-191</v>
      </c>
      <c r="R45" s="99">
        <v>-3.6794451936043151</v>
      </c>
      <c r="T45" s="124"/>
    </row>
    <row r="46" spans="1:20" ht="13" x14ac:dyDescent="0.3">
      <c r="A46" s="98" t="s">
        <v>19</v>
      </c>
      <c r="B46" s="154">
        <v>161</v>
      </c>
      <c r="C46" s="154">
        <v>154</v>
      </c>
      <c r="D46" s="99">
        <v>2.0555258942872396</v>
      </c>
      <c r="E46" s="100">
        <v>-7</v>
      </c>
      <c r="F46" s="99">
        <v>-4.3478260869565215</v>
      </c>
      <c r="G46" s="109"/>
      <c r="H46" s="154">
        <v>294</v>
      </c>
      <c r="I46" s="154">
        <v>276</v>
      </c>
      <c r="J46" s="99">
        <v>2.4272271568023922</v>
      </c>
      <c r="K46" s="100">
        <v>-18</v>
      </c>
      <c r="L46" s="99">
        <v>-6.1224489795918364</v>
      </c>
      <c r="M46" s="109"/>
      <c r="N46" s="214">
        <v>1192</v>
      </c>
      <c r="O46" s="154">
        <v>1084</v>
      </c>
      <c r="P46" s="99">
        <v>1.2557778524345178</v>
      </c>
      <c r="Q46" s="100">
        <v>-108</v>
      </c>
      <c r="R46" s="99">
        <v>-9.0604026845637584</v>
      </c>
      <c r="T46" s="124"/>
    </row>
    <row r="47" spans="1:20" s="106" customFormat="1" ht="13" x14ac:dyDescent="0.3">
      <c r="A47" s="98" t="s">
        <v>99</v>
      </c>
      <c r="B47" s="154">
        <v>53</v>
      </c>
      <c r="C47" s="154">
        <v>54</v>
      </c>
      <c r="D47" s="103">
        <v>0.72076882007474641</v>
      </c>
      <c r="E47" s="104">
        <v>1</v>
      </c>
      <c r="F47" s="99">
        <v>1.8867924528301887</v>
      </c>
      <c r="G47" s="125"/>
      <c r="H47" s="154">
        <v>65</v>
      </c>
      <c r="I47" s="154">
        <v>64</v>
      </c>
      <c r="J47" s="103">
        <v>0.56283528273678662</v>
      </c>
      <c r="K47" s="104">
        <v>-1</v>
      </c>
      <c r="L47" s="99">
        <v>-1.5384615384615385</v>
      </c>
      <c r="M47" s="125"/>
      <c r="N47" s="214">
        <v>6271</v>
      </c>
      <c r="O47" s="154">
        <v>6081</v>
      </c>
      <c r="P47" s="103">
        <v>7.0446357201607954</v>
      </c>
      <c r="Q47" s="104">
        <v>-190</v>
      </c>
      <c r="R47" s="99">
        <v>-3.0298198054536756</v>
      </c>
      <c r="T47" s="126"/>
    </row>
    <row r="48" spans="1:20" s="106" customFormat="1" ht="13" x14ac:dyDescent="0.3">
      <c r="A48" s="98" t="s">
        <v>100</v>
      </c>
      <c r="B48" s="154">
        <v>43</v>
      </c>
      <c r="C48" s="154">
        <v>43</v>
      </c>
      <c r="D48" s="103">
        <v>0.57394554191137215</v>
      </c>
      <c r="E48" s="104">
        <v>0</v>
      </c>
      <c r="F48" s="99">
        <v>0</v>
      </c>
      <c r="G48" s="125"/>
      <c r="H48" s="154">
        <v>88</v>
      </c>
      <c r="I48" s="154">
        <v>88</v>
      </c>
      <c r="J48" s="103">
        <v>0.7738985137630815</v>
      </c>
      <c r="K48" s="104">
        <v>0</v>
      </c>
      <c r="L48" s="99">
        <v>0</v>
      </c>
      <c r="M48" s="125"/>
      <c r="N48" s="214">
        <v>5371</v>
      </c>
      <c r="O48" s="154">
        <v>5318</v>
      </c>
      <c r="P48" s="103">
        <v>6.1607256635117755</v>
      </c>
      <c r="Q48" s="104">
        <v>-53</v>
      </c>
      <c r="R48" s="99">
        <v>-0.98678086017501399</v>
      </c>
      <c r="T48" s="126"/>
    </row>
    <row r="49" spans="1:20" ht="13" x14ac:dyDescent="0.3">
      <c r="A49" s="98" t="s">
        <v>101</v>
      </c>
      <c r="B49" s="154">
        <v>96</v>
      </c>
      <c r="C49" s="154">
        <v>97</v>
      </c>
      <c r="D49" s="99">
        <v>1.2947143619861183</v>
      </c>
      <c r="E49" s="100">
        <v>1</v>
      </c>
      <c r="F49" s="99">
        <v>1.0416666666666665</v>
      </c>
      <c r="G49" s="109"/>
      <c r="H49" s="154">
        <v>153</v>
      </c>
      <c r="I49" s="154">
        <v>152</v>
      </c>
      <c r="J49" s="99">
        <v>1.3367337964998682</v>
      </c>
      <c r="K49" s="100">
        <v>-1</v>
      </c>
      <c r="L49" s="99">
        <v>-0.65359477124183007</v>
      </c>
      <c r="M49" s="109"/>
      <c r="N49" s="214">
        <v>11642</v>
      </c>
      <c r="O49" s="154">
        <v>11399</v>
      </c>
      <c r="P49" s="99">
        <v>13.205361383672571</v>
      </c>
      <c r="Q49" s="100">
        <v>-243</v>
      </c>
      <c r="R49" s="99">
        <v>-2.0872702284830784</v>
      </c>
      <c r="T49" s="124"/>
    </row>
    <row r="50" spans="1:20" ht="13" x14ac:dyDescent="0.3">
      <c r="A50" s="98" t="s">
        <v>23</v>
      </c>
      <c r="B50" s="154">
        <v>419</v>
      </c>
      <c r="C50" s="154">
        <v>430</v>
      </c>
      <c r="D50" s="99">
        <v>5.739455419113721</v>
      </c>
      <c r="E50" s="100">
        <v>11</v>
      </c>
      <c r="F50" s="99">
        <v>2.6252983293556085</v>
      </c>
      <c r="G50" s="109"/>
      <c r="H50" s="154">
        <v>583</v>
      </c>
      <c r="I50" s="154">
        <v>587</v>
      </c>
      <c r="J50" s="99">
        <v>5.1622548588514645</v>
      </c>
      <c r="K50" s="100">
        <v>4</v>
      </c>
      <c r="L50" s="99">
        <v>0.68610634648370494</v>
      </c>
      <c r="M50" s="109"/>
      <c r="N50" s="214">
        <v>3740</v>
      </c>
      <c r="O50" s="154">
        <v>3628</v>
      </c>
      <c r="P50" s="99">
        <v>4.2029170190336069</v>
      </c>
      <c r="Q50" s="100">
        <v>-112</v>
      </c>
      <c r="R50" s="99">
        <v>-2.9946524064171123</v>
      </c>
      <c r="T50" s="124"/>
    </row>
    <row r="51" spans="1:20" ht="13" x14ac:dyDescent="0.3">
      <c r="A51" s="98" t="s">
        <v>24</v>
      </c>
      <c r="B51" s="154">
        <v>108</v>
      </c>
      <c r="C51" s="154">
        <v>106</v>
      </c>
      <c r="D51" s="99">
        <v>1.414842498665243</v>
      </c>
      <c r="E51" s="100">
        <v>-2</v>
      </c>
      <c r="F51" s="99">
        <v>-1.8518518518518516</v>
      </c>
      <c r="G51" s="109"/>
      <c r="H51" s="154">
        <v>158</v>
      </c>
      <c r="I51" s="154">
        <v>153</v>
      </c>
      <c r="J51" s="99">
        <v>1.3455280977926305</v>
      </c>
      <c r="K51" s="100">
        <v>-5</v>
      </c>
      <c r="L51" s="99">
        <v>-3.1645569620253164</v>
      </c>
      <c r="M51" s="109"/>
      <c r="N51" s="214">
        <v>661</v>
      </c>
      <c r="O51" s="154">
        <v>560</v>
      </c>
      <c r="P51" s="99">
        <v>0.64874132598093159</v>
      </c>
      <c r="Q51" s="100">
        <v>-101</v>
      </c>
      <c r="R51" s="99">
        <v>-15.279878971255673</v>
      </c>
      <c r="T51" s="124"/>
    </row>
    <row r="52" spans="1:20" ht="13" x14ac:dyDescent="0.3">
      <c r="A52" s="98" t="s">
        <v>25</v>
      </c>
      <c r="B52" s="154">
        <v>1357</v>
      </c>
      <c r="C52" s="154">
        <v>1328</v>
      </c>
      <c r="D52" s="99">
        <v>17.72557394554191</v>
      </c>
      <c r="E52" s="100">
        <v>-29</v>
      </c>
      <c r="F52" s="99">
        <v>-2.1370670596904935</v>
      </c>
      <c r="G52" s="109"/>
      <c r="H52" s="154">
        <v>2136</v>
      </c>
      <c r="I52" s="154">
        <v>2212</v>
      </c>
      <c r="J52" s="99">
        <v>19.452994459590187</v>
      </c>
      <c r="K52" s="100">
        <v>76</v>
      </c>
      <c r="L52" s="99">
        <v>3.5580524344569286</v>
      </c>
      <c r="M52" s="109"/>
      <c r="N52" s="214">
        <v>6054</v>
      </c>
      <c r="O52" s="154">
        <v>6167</v>
      </c>
      <c r="P52" s="99">
        <v>7.1442638523650102</v>
      </c>
      <c r="Q52" s="100">
        <v>113</v>
      </c>
      <c r="R52" s="99">
        <v>1.8665345226296661</v>
      </c>
      <c r="T52" s="124"/>
    </row>
    <row r="53" spans="1:20" ht="13" x14ac:dyDescent="0.3">
      <c r="A53" s="98" t="s">
        <v>26</v>
      </c>
      <c r="B53" s="154">
        <v>1043</v>
      </c>
      <c r="C53" s="154">
        <v>1024</v>
      </c>
      <c r="D53" s="99">
        <v>13.667912439935931</v>
      </c>
      <c r="E53" s="100">
        <v>-19</v>
      </c>
      <c r="F53" s="99">
        <v>-1.8216682646212849</v>
      </c>
      <c r="G53" s="109"/>
      <c r="H53" s="154">
        <v>1528</v>
      </c>
      <c r="I53" s="154">
        <v>1465</v>
      </c>
      <c r="J53" s="99">
        <v>12.883651393896756</v>
      </c>
      <c r="K53" s="100">
        <v>-63</v>
      </c>
      <c r="L53" s="99">
        <v>-4.1230366492146597</v>
      </c>
      <c r="M53" s="109"/>
      <c r="N53" s="214">
        <v>12080</v>
      </c>
      <c r="O53" s="154">
        <v>11722</v>
      </c>
      <c r="P53" s="99">
        <v>13.579546112765145</v>
      </c>
      <c r="Q53" s="100">
        <v>-358</v>
      </c>
      <c r="R53" s="99">
        <v>-2.9635761589403975</v>
      </c>
      <c r="T53" s="124"/>
    </row>
    <row r="54" spans="1:20" ht="13" x14ac:dyDescent="0.3">
      <c r="A54" s="98" t="s">
        <v>27</v>
      </c>
      <c r="B54" s="154">
        <v>245</v>
      </c>
      <c r="C54" s="154">
        <v>237</v>
      </c>
      <c r="D54" s="99">
        <v>3.163374265883609</v>
      </c>
      <c r="E54" s="100">
        <v>-8</v>
      </c>
      <c r="F54" s="99">
        <v>-3.2653061224489797</v>
      </c>
      <c r="G54" s="109"/>
      <c r="H54" s="154">
        <v>364</v>
      </c>
      <c r="I54" s="154">
        <v>352</v>
      </c>
      <c r="J54" s="99">
        <v>3.095594055052326</v>
      </c>
      <c r="K54" s="100">
        <v>-12</v>
      </c>
      <c r="L54" s="99">
        <v>-3.296703296703297</v>
      </c>
      <c r="M54" s="109"/>
      <c r="N54" s="214">
        <v>2055</v>
      </c>
      <c r="O54" s="154">
        <v>2020</v>
      </c>
      <c r="P54" s="99">
        <v>2.3401026401455036</v>
      </c>
      <c r="Q54" s="100">
        <v>-35</v>
      </c>
      <c r="R54" s="99">
        <v>-1.7031630170316301</v>
      </c>
      <c r="T54" s="124"/>
    </row>
    <row r="55" spans="1:20" ht="13" x14ac:dyDescent="0.3">
      <c r="A55" s="98" t="s">
        <v>28</v>
      </c>
      <c r="B55" s="154">
        <v>245</v>
      </c>
      <c r="C55" s="154">
        <v>229</v>
      </c>
      <c r="D55" s="99">
        <v>3.0565936999466099</v>
      </c>
      <c r="E55" s="100">
        <v>-16</v>
      </c>
      <c r="F55" s="99">
        <v>-6.5306122448979593</v>
      </c>
      <c r="G55" s="109"/>
      <c r="H55" s="154">
        <v>463</v>
      </c>
      <c r="I55" s="154">
        <v>435</v>
      </c>
      <c r="J55" s="99">
        <v>3.8255210623515961</v>
      </c>
      <c r="K55" s="100">
        <v>-28</v>
      </c>
      <c r="L55" s="99">
        <v>-6.0475161987041037</v>
      </c>
      <c r="M55" s="109"/>
      <c r="N55" s="214">
        <v>925</v>
      </c>
      <c r="O55" s="154">
        <v>911</v>
      </c>
      <c r="P55" s="99">
        <v>1.0553631213725512</v>
      </c>
      <c r="Q55" s="100">
        <v>-14</v>
      </c>
      <c r="R55" s="99">
        <v>-1.5135135135135136</v>
      </c>
      <c r="T55" s="124"/>
    </row>
    <row r="56" spans="1:20" ht="13" x14ac:dyDescent="0.3">
      <c r="A56" s="98" t="s">
        <v>29</v>
      </c>
      <c r="B56" s="154">
        <v>336</v>
      </c>
      <c r="C56" s="154">
        <v>362</v>
      </c>
      <c r="D56" s="99">
        <v>4.8318206086492257</v>
      </c>
      <c r="E56" s="100">
        <v>26</v>
      </c>
      <c r="F56" s="99">
        <v>7.7380952380952381</v>
      </c>
      <c r="G56" s="109"/>
      <c r="H56" s="154">
        <v>521</v>
      </c>
      <c r="I56" s="154">
        <v>534</v>
      </c>
      <c r="J56" s="99">
        <v>4.6961568903350628</v>
      </c>
      <c r="K56" s="100">
        <v>13</v>
      </c>
      <c r="L56" s="99">
        <v>2.4952015355086372</v>
      </c>
      <c r="M56" s="109"/>
      <c r="N56" s="214">
        <v>3666</v>
      </c>
      <c r="O56" s="154">
        <v>3870</v>
      </c>
      <c r="P56" s="99">
        <v>4.4832659491896525</v>
      </c>
      <c r="Q56" s="100">
        <v>204</v>
      </c>
      <c r="R56" s="99">
        <v>5.5646481178396074</v>
      </c>
      <c r="T56" s="124"/>
    </row>
    <row r="57" spans="1:20" ht="13" x14ac:dyDescent="0.3">
      <c r="A57" s="98" t="s">
        <v>30</v>
      </c>
      <c r="B57" s="154">
        <v>249</v>
      </c>
      <c r="C57" s="154">
        <v>236</v>
      </c>
      <c r="D57" s="99">
        <v>3.1500266951414844</v>
      </c>
      <c r="E57" s="100">
        <v>-13</v>
      </c>
      <c r="F57" s="99">
        <v>-5.2208835341365463</v>
      </c>
      <c r="G57" s="109"/>
      <c r="H57" s="154">
        <v>355</v>
      </c>
      <c r="I57" s="154">
        <v>332</v>
      </c>
      <c r="J57" s="99">
        <v>2.9197080291970803</v>
      </c>
      <c r="K57" s="100">
        <v>-23</v>
      </c>
      <c r="L57" s="99">
        <v>-6.4788732394366191</v>
      </c>
      <c r="M57" s="109"/>
      <c r="N57" s="214">
        <v>1529</v>
      </c>
      <c r="O57" s="154">
        <v>1539</v>
      </c>
      <c r="P57" s="99">
        <v>1.7828801797940246</v>
      </c>
      <c r="Q57" s="100">
        <v>10</v>
      </c>
      <c r="R57" s="99">
        <v>0.65402223675604965</v>
      </c>
      <c r="T57" s="124"/>
    </row>
    <row r="58" spans="1:20" ht="13" x14ac:dyDescent="0.3">
      <c r="A58" s="98" t="s">
        <v>31</v>
      </c>
      <c r="B58" s="154">
        <v>32</v>
      </c>
      <c r="C58" s="154">
        <v>28</v>
      </c>
      <c r="D58" s="99">
        <v>0.37373198077949815</v>
      </c>
      <c r="E58" s="100">
        <v>-4</v>
      </c>
      <c r="F58" s="99">
        <v>-12.5</v>
      </c>
      <c r="G58" s="109"/>
      <c r="H58" s="154">
        <v>54</v>
      </c>
      <c r="I58" s="154">
        <v>47</v>
      </c>
      <c r="J58" s="99">
        <v>0.41333216075982759</v>
      </c>
      <c r="K58" s="100">
        <v>-7</v>
      </c>
      <c r="L58" s="99">
        <v>-12.962962962962962</v>
      </c>
      <c r="M58" s="109"/>
      <c r="N58" s="214">
        <v>208</v>
      </c>
      <c r="O58" s="154">
        <v>200</v>
      </c>
      <c r="P58" s="99">
        <v>0.23169333070747561</v>
      </c>
      <c r="Q58" s="100">
        <v>-8</v>
      </c>
      <c r="R58" s="99">
        <v>-3.8461538461538463</v>
      </c>
      <c r="T58" s="124"/>
    </row>
    <row r="59" spans="1:20" ht="13" x14ac:dyDescent="0.3">
      <c r="A59" s="98" t="s">
        <v>32</v>
      </c>
      <c r="B59" s="154">
        <v>714</v>
      </c>
      <c r="C59" s="154">
        <v>665</v>
      </c>
      <c r="D59" s="99">
        <v>8.8761345435130821</v>
      </c>
      <c r="E59" s="100">
        <v>-49</v>
      </c>
      <c r="F59" s="99">
        <v>-6.8627450980392162</v>
      </c>
      <c r="G59" s="109"/>
      <c r="H59" s="154">
        <v>1233</v>
      </c>
      <c r="I59" s="154">
        <v>1068</v>
      </c>
      <c r="J59" s="99">
        <v>9.3923137806701256</v>
      </c>
      <c r="K59" s="100">
        <v>-165</v>
      </c>
      <c r="L59" s="99">
        <v>-13.381995133819952</v>
      </c>
      <c r="M59" s="109"/>
      <c r="N59" s="214">
        <v>4471</v>
      </c>
      <c r="O59" s="154">
        <v>4501</v>
      </c>
      <c r="P59" s="99">
        <v>5.2142584075717382</v>
      </c>
      <c r="Q59" s="100">
        <v>30</v>
      </c>
      <c r="R59" s="99">
        <v>0.67099082979199287</v>
      </c>
      <c r="T59" s="124"/>
    </row>
    <row r="60" spans="1:20" ht="13" x14ac:dyDescent="0.3">
      <c r="A60" s="98" t="s">
        <v>33</v>
      </c>
      <c r="B60" s="154">
        <v>445</v>
      </c>
      <c r="C60" s="154">
        <v>444</v>
      </c>
      <c r="D60" s="99">
        <v>5.92632140950347</v>
      </c>
      <c r="E60" s="100">
        <v>-1</v>
      </c>
      <c r="F60" s="99">
        <v>-0.22471910112359553</v>
      </c>
      <c r="G60" s="109"/>
      <c r="H60" s="154">
        <v>614</v>
      </c>
      <c r="I60" s="154">
        <v>607</v>
      </c>
      <c r="J60" s="99">
        <v>5.3381408847067107</v>
      </c>
      <c r="K60" s="100">
        <v>-7</v>
      </c>
      <c r="L60" s="99">
        <v>-1.1400651465798046</v>
      </c>
      <c r="M60" s="109"/>
      <c r="N60" s="214">
        <v>4657</v>
      </c>
      <c r="O60" s="154">
        <v>4677</v>
      </c>
      <c r="P60" s="99">
        <v>5.4181485385943171</v>
      </c>
      <c r="Q60" s="100">
        <v>20</v>
      </c>
      <c r="R60" s="99">
        <v>0.42946102641185319</v>
      </c>
      <c r="T60" s="124"/>
    </row>
    <row r="61" spans="1:20" ht="13" x14ac:dyDescent="0.25">
      <c r="A61" s="98" t="s">
        <v>34</v>
      </c>
      <c r="B61" s="154">
        <v>64</v>
      </c>
      <c r="C61" s="154">
        <v>63</v>
      </c>
      <c r="D61" s="99">
        <v>0.84089695675387077</v>
      </c>
      <c r="E61" s="100">
        <v>-1</v>
      </c>
      <c r="F61" s="99">
        <v>-1.5625</v>
      </c>
      <c r="G61" s="109"/>
      <c r="H61" s="154">
        <v>95</v>
      </c>
      <c r="I61" s="154">
        <v>92</v>
      </c>
      <c r="J61" s="99">
        <v>0.80907571893413066</v>
      </c>
      <c r="K61" s="100">
        <v>-3</v>
      </c>
      <c r="L61" s="99">
        <v>-3.1578947368421053</v>
      </c>
      <c r="M61" s="109"/>
      <c r="N61" s="214">
        <v>280</v>
      </c>
      <c r="O61" s="154">
        <v>354</v>
      </c>
      <c r="P61" s="99">
        <v>0.41009719535223177</v>
      </c>
      <c r="Q61" s="100">
        <v>74</v>
      </c>
      <c r="R61" s="99">
        <v>26.428571428571431</v>
      </c>
      <c r="T61" s="127"/>
    </row>
    <row r="62" spans="1:20" ht="13" x14ac:dyDescent="0.25">
      <c r="A62" s="98" t="s">
        <v>35</v>
      </c>
      <c r="B62" s="154">
        <v>363</v>
      </c>
      <c r="C62" s="154">
        <v>398</v>
      </c>
      <c r="D62" s="99">
        <v>5.3123331553657236</v>
      </c>
      <c r="E62" s="100">
        <v>35</v>
      </c>
      <c r="F62" s="99">
        <v>9.6418732782369148</v>
      </c>
      <c r="G62" s="109"/>
      <c r="H62" s="154">
        <v>505</v>
      </c>
      <c r="I62" s="154">
        <v>548</v>
      </c>
      <c r="J62" s="99">
        <v>4.8192771084337354</v>
      </c>
      <c r="K62" s="100">
        <v>43</v>
      </c>
      <c r="L62" s="99">
        <v>8.5148514851485153</v>
      </c>
      <c r="M62" s="109"/>
      <c r="N62" s="214">
        <v>1549</v>
      </c>
      <c r="O62" s="154">
        <v>1679</v>
      </c>
      <c r="P62" s="99">
        <v>1.9450655112892574</v>
      </c>
      <c r="Q62" s="100">
        <v>130</v>
      </c>
      <c r="R62" s="99">
        <v>8.3925112976113621</v>
      </c>
      <c r="T62" s="127"/>
    </row>
    <row r="63" spans="1:20" ht="13" x14ac:dyDescent="0.25">
      <c r="A63" s="98" t="s">
        <v>36</v>
      </c>
      <c r="B63" s="154">
        <v>608</v>
      </c>
      <c r="C63" s="154">
        <v>597</v>
      </c>
      <c r="D63" s="99">
        <v>7.9684997330485858</v>
      </c>
      <c r="E63" s="100">
        <v>-11</v>
      </c>
      <c r="F63" s="99">
        <v>-1.8092105263157896</v>
      </c>
      <c r="G63" s="109"/>
      <c r="H63" s="154">
        <v>849</v>
      </c>
      <c r="I63" s="154">
        <v>831</v>
      </c>
      <c r="J63" s="99">
        <v>7.308064374285463</v>
      </c>
      <c r="K63" s="100">
        <v>-18</v>
      </c>
      <c r="L63" s="99">
        <v>-2.1201413427561837</v>
      </c>
      <c r="M63" s="109"/>
      <c r="N63" s="214">
        <v>6352</v>
      </c>
      <c r="O63" s="154">
        <v>6631</v>
      </c>
      <c r="P63" s="99">
        <v>7.6817923796063532</v>
      </c>
      <c r="Q63" s="100">
        <v>279</v>
      </c>
      <c r="R63" s="99">
        <v>4.3923173803526447</v>
      </c>
      <c r="T63" s="127"/>
    </row>
    <row r="64" spans="1:20" ht="13" x14ac:dyDescent="0.25">
      <c r="A64" s="98" t="s">
        <v>37</v>
      </c>
      <c r="B64" s="154">
        <v>199</v>
      </c>
      <c r="C64" s="154">
        <v>181</v>
      </c>
      <c r="D64" s="99">
        <v>2.4159103043246128</v>
      </c>
      <c r="E64" s="100">
        <v>-18</v>
      </c>
      <c r="F64" s="99">
        <v>-9.0452261306532673</v>
      </c>
      <c r="G64" s="109"/>
      <c r="H64" s="154">
        <v>253</v>
      </c>
      <c r="I64" s="154">
        <v>231</v>
      </c>
      <c r="J64" s="99">
        <v>2.031483598628089</v>
      </c>
      <c r="K64" s="100">
        <v>-22</v>
      </c>
      <c r="L64" s="99">
        <v>-8.695652173913043</v>
      </c>
      <c r="M64" s="109"/>
      <c r="N64" s="214">
        <v>15545</v>
      </c>
      <c r="O64" s="154">
        <v>15921</v>
      </c>
      <c r="P64" s="99">
        <v>18.443947590968595</v>
      </c>
      <c r="Q64" s="100">
        <v>376</v>
      </c>
      <c r="R64" s="99">
        <v>2.4187841749758765</v>
      </c>
      <c r="T64" s="127"/>
    </row>
    <row r="65" spans="1:20" ht="3" customHeight="1" x14ac:dyDescent="0.3">
      <c r="A65" s="107"/>
      <c r="B65" s="128"/>
      <c r="C65" s="128"/>
      <c r="D65" s="99"/>
      <c r="E65" s="109"/>
      <c r="F65" s="99"/>
      <c r="G65" s="109"/>
      <c r="H65" s="108"/>
      <c r="I65" s="108"/>
      <c r="J65" s="99"/>
      <c r="K65" s="109"/>
      <c r="L65" s="99"/>
      <c r="M65" s="109"/>
      <c r="N65" s="215"/>
      <c r="O65" s="108"/>
      <c r="P65" s="99"/>
      <c r="Q65" s="109"/>
      <c r="R65" s="99"/>
    </row>
    <row r="66" spans="1:20" s="131" customFormat="1" ht="13" x14ac:dyDescent="0.3">
      <c r="A66" s="111" t="s">
        <v>139</v>
      </c>
      <c r="B66" s="24">
        <v>1036</v>
      </c>
      <c r="C66" s="24">
        <v>1067</v>
      </c>
      <c r="D66" s="207">
        <v>14.241857981847303</v>
      </c>
      <c r="E66" s="24">
        <v>31</v>
      </c>
      <c r="F66" s="207">
        <v>2.9922779922779923</v>
      </c>
      <c r="G66" s="24">
        <v>0</v>
      </c>
      <c r="H66" s="24">
        <v>1677</v>
      </c>
      <c r="I66" s="24">
        <v>1725</v>
      </c>
      <c r="J66" s="207">
        <v>15.170169730014951</v>
      </c>
      <c r="K66" s="24">
        <v>48</v>
      </c>
      <c r="L66" s="207">
        <v>2.8622540250447228</v>
      </c>
      <c r="M66" s="24">
        <v>0</v>
      </c>
      <c r="N66" s="24">
        <v>10621</v>
      </c>
      <c r="O66" s="24">
        <v>10542</v>
      </c>
      <c r="P66" s="207">
        <v>12.212555461591037</v>
      </c>
      <c r="Q66" s="24">
        <v>-79</v>
      </c>
      <c r="R66" s="207">
        <v>-0.74380943413991152</v>
      </c>
    </row>
    <row r="67" spans="1:20" s="131" customFormat="1" ht="13" x14ac:dyDescent="0.3">
      <c r="A67" s="111" t="s">
        <v>140</v>
      </c>
      <c r="B67" s="24">
        <v>1980</v>
      </c>
      <c r="C67" s="24">
        <v>1961</v>
      </c>
      <c r="D67" s="207">
        <v>26.174586225306996</v>
      </c>
      <c r="E67" s="24">
        <v>-19</v>
      </c>
      <c r="F67" s="207">
        <v>-0.95959595959595956</v>
      </c>
      <c r="G67" s="24">
        <v>0</v>
      </c>
      <c r="H67" s="24">
        <v>3030</v>
      </c>
      <c r="I67" s="24">
        <v>3104</v>
      </c>
      <c r="J67" s="207">
        <v>27.29751121273415</v>
      </c>
      <c r="K67" s="24">
        <v>74</v>
      </c>
      <c r="L67" s="207">
        <v>2.442244224422442</v>
      </c>
      <c r="M67" s="24">
        <v>0</v>
      </c>
      <c r="N67" s="24">
        <v>22097</v>
      </c>
      <c r="O67" s="24">
        <v>21754</v>
      </c>
      <c r="P67" s="207">
        <v>25.20128358105212</v>
      </c>
      <c r="Q67" s="24">
        <v>-343</v>
      </c>
      <c r="R67" s="207">
        <v>-1.5522469113454316</v>
      </c>
    </row>
    <row r="68" spans="1:20" s="131" customFormat="1" ht="13" x14ac:dyDescent="0.3">
      <c r="A68" s="111" t="s">
        <v>38</v>
      </c>
      <c r="B68" s="24">
        <v>1869</v>
      </c>
      <c r="C68" s="24">
        <v>1852</v>
      </c>
      <c r="D68" s="208">
        <v>24.719701014415378</v>
      </c>
      <c r="E68" s="187">
        <v>-17</v>
      </c>
      <c r="F68" s="208">
        <v>-0.90957731407169606</v>
      </c>
      <c r="G68" s="132"/>
      <c r="H68" s="24">
        <v>2876</v>
      </c>
      <c r="I68" s="24">
        <v>2786</v>
      </c>
      <c r="J68" s="208">
        <v>24.500923401635742</v>
      </c>
      <c r="K68" s="187">
        <v>-90</v>
      </c>
      <c r="L68" s="208">
        <v>-3.1293463143254518</v>
      </c>
      <c r="M68" s="132"/>
      <c r="N68" s="24">
        <v>18726</v>
      </c>
      <c r="O68" s="24">
        <v>18523</v>
      </c>
      <c r="P68" s="208">
        <v>21.458277823472852</v>
      </c>
      <c r="Q68" s="187">
        <v>-203</v>
      </c>
      <c r="R68" s="208">
        <v>-1.0840542561144932</v>
      </c>
    </row>
    <row r="69" spans="1:20" s="131" customFormat="1" ht="13" x14ac:dyDescent="0.3">
      <c r="A69" s="111" t="s">
        <v>145</v>
      </c>
      <c r="B69" s="24">
        <f>+B57+B58+B59+B60+B61+B62</f>
        <v>1867</v>
      </c>
      <c r="C69" s="24">
        <f>+C57+C58+C59+C60+C61+C62</f>
        <v>1834</v>
      </c>
      <c r="D69" s="208">
        <f>+C69/C$72*100</f>
        <v>24.479444741057126</v>
      </c>
      <c r="E69" s="209">
        <f>+C69-B69</f>
        <v>-33</v>
      </c>
      <c r="F69" s="208">
        <f>+(C69/B69-1)*100</f>
        <v>-1.7675415104445591</v>
      </c>
      <c r="G69" s="209"/>
      <c r="H69" s="24">
        <f>+H57+H58+H59+H60+H61+H62</f>
        <v>2856</v>
      </c>
      <c r="I69" s="24">
        <f>+I57+I58+I59+I60+I61+I62</f>
        <v>2694</v>
      </c>
      <c r="J69" s="208">
        <f>+I69/I$72*100</f>
        <v>23.69184768270161</v>
      </c>
      <c r="K69" s="209">
        <f>+I69-H69</f>
        <v>-162</v>
      </c>
      <c r="L69" s="208">
        <f>+(I69/H69-1)*100</f>
        <v>-5.6722689075630273</v>
      </c>
      <c r="M69" s="116"/>
      <c r="N69" s="24">
        <f>+N57+N58+N59+N60+N61+N62</f>
        <v>12694</v>
      </c>
      <c r="O69" s="24">
        <f>+O57+O58+O59+O60+O61+O62</f>
        <v>12950</v>
      </c>
      <c r="P69" s="208">
        <f>+O69/O$72*100</f>
        <v>15.002143163309045</v>
      </c>
      <c r="Q69" s="209">
        <f>+O69-N69</f>
        <v>256</v>
      </c>
      <c r="R69" s="208">
        <f>+(O69/N69-1)*100</f>
        <v>2.0167008035292255</v>
      </c>
    </row>
    <row r="70" spans="1:20" s="131" customFormat="1" ht="13" x14ac:dyDescent="0.3">
      <c r="A70" s="111" t="s">
        <v>146</v>
      </c>
      <c r="B70" s="24">
        <f>+B63+B64</f>
        <v>807</v>
      </c>
      <c r="C70" s="24">
        <f>+C63+C64</f>
        <v>778</v>
      </c>
      <c r="D70" s="208">
        <f>+C70/C$72*100</f>
        <v>10.384410037373199</v>
      </c>
      <c r="E70" s="209">
        <f>+C70-B70</f>
        <v>-29</v>
      </c>
      <c r="F70" s="208">
        <f>+(C70/B70-1)*100</f>
        <v>-3.5935563816604676</v>
      </c>
      <c r="G70" s="209"/>
      <c r="H70" s="24">
        <f>+H63+H64</f>
        <v>1102</v>
      </c>
      <c r="I70" s="24">
        <f>+I63+I64</f>
        <v>1062</v>
      </c>
      <c r="J70" s="208">
        <f>+I70/I$72*100</f>
        <v>9.339547972913552</v>
      </c>
      <c r="K70" s="209">
        <f>+I70-H70</f>
        <v>-40</v>
      </c>
      <c r="L70" s="208">
        <f>+(I70/H70-1)*100</f>
        <v>-3.6297640653357499</v>
      </c>
      <c r="M70" s="116"/>
      <c r="N70" s="24">
        <f>+N63+N64</f>
        <v>21897</v>
      </c>
      <c r="O70" s="24">
        <f>+O63+O64</f>
        <v>22552</v>
      </c>
      <c r="P70" s="208">
        <f>+O70/O$72*100</f>
        <v>26.125739970574948</v>
      </c>
      <c r="Q70" s="209">
        <f>+O70-N70</f>
        <v>655</v>
      </c>
      <c r="R70" s="208">
        <f>+(O70/N70-1)*100</f>
        <v>2.9912773439283891</v>
      </c>
    </row>
    <row r="71" spans="1:20" s="131" customFormat="1" ht="3" customHeight="1" x14ac:dyDescent="0.3">
      <c r="A71" s="111"/>
      <c r="B71" s="19"/>
      <c r="C71" s="19"/>
      <c r="D71" s="112">
        <v>0</v>
      </c>
      <c r="E71" s="130">
        <v>0</v>
      </c>
      <c r="F71" s="112" t="e">
        <v>#DIV/0!</v>
      </c>
      <c r="G71" s="130"/>
      <c r="H71" s="19"/>
      <c r="I71" s="19"/>
      <c r="J71" s="112">
        <v>0</v>
      </c>
      <c r="K71" s="129">
        <v>0</v>
      </c>
      <c r="L71" s="112" t="e">
        <v>#DIV/0!</v>
      </c>
      <c r="M71" s="130"/>
      <c r="N71" s="24"/>
      <c r="O71" s="19"/>
      <c r="P71" s="112">
        <v>0</v>
      </c>
      <c r="Q71" s="130">
        <v>0</v>
      </c>
      <c r="R71" s="112" t="e">
        <v>#DIV/0!</v>
      </c>
    </row>
    <row r="72" spans="1:20" s="133" customFormat="1" ht="13" x14ac:dyDescent="0.3">
      <c r="A72" s="116" t="s">
        <v>39</v>
      </c>
      <c r="B72" s="24">
        <v>7559</v>
      </c>
      <c r="C72" s="24">
        <v>7492</v>
      </c>
      <c r="D72" s="208">
        <v>100</v>
      </c>
      <c r="E72" s="187">
        <v>-67</v>
      </c>
      <c r="F72" s="208">
        <v>-0.88636062971292495</v>
      </c>
      <c r="G72" s="132"/>
      <c r="H72" s="24">
        <v>11541</v>
      </c>
      <c r="I72" s="24">
        <v>11371</v>
      </c>
      <c r="J72" s="208">
        <v>100</v>
      </c>
      <c r="K72" s="187">
        <v>-170</v>
      </c>
      <c r="L72" s="208">
        <v>-1.4730092712936487</v>
      </c>
      <c r="M72" s="132"/>
      <c r="N72" s="24">
        <v>86035</v>
      </c>
      <c r="O72" s="24">
        <v>86321</v>
      </c>
      <c r="P72" s="208">
        <v>100</v>
      </c>
      <c r="Q72" s="187">
        <v>286</v>
      </c>
      <c r="R72" s="208">
        <v>0.33242285116522347</v>
      </c>
      <c r="T72" s="163"/>
    </row>
    <row r="73" spans="1:20" s="135" customFormat="1" ht="10.5" x14ac:dyDescent="0.25">
      <c r="A73" s="232" t="s">
        <v>40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N73" s="216"/>
    </row>
    <row r="74" spans="1:20" s="135" customFormat="1" ht="10.5" x14ac:dyDescent="0.25">
      <c r="A74" s="232" t="s">
        <v>105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</row>
    <row r="75" spans="1:20" s="135" customFormat="1" ht="10.5" x14ac:dyDescent="0.25">
      <c r="A75" s="232" t="s">
        <v>106</v>
      </c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</row>
    <row r="76" spans="1:20" s="135" customFormat="1" ht="10.5" x14ac:dyDescent="0.25">
      <c r="A76" s="232" t="s">
        <v>107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</row>
    <row r="77" spans="1:20" s="135" customFormat="1" ht="10.5" customHeight="1" x14ac:dyDescent="0.25">
      <c r="A77" s="219" t="s">
        <v>108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</row>
    <row r="78" spans="1:20" x14ac:dyDescent="0.25">
      <c r="A78" s="219" t="s">
        <v>147</v>
      </c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</row>
  </sheetData>
  <mergeCells count="40">
    <mergeCell ref="Q1:R1"/>
    <mergeCell ref="B3:F3"/>
    <mergeCell ref="H3:L3"/>
    <mergeCell ref="N3:R3"/>
    <mergeCell ref="B4:B5"/>
    <mergeCell ref="C4:C5"/>
    <mergeCell ref="D4:D5"/>
    <mergeCell ref="E4:F4"/>
    <mergeCell ref="H4:H5"/>
    <mergeCell ref="Q4:R4"/>
    <mergeCell ref="I4:I5"/>
    <mergeCell ref="J4:J5"/>
    <mergeCell ref="K4:L4"/>
    <mergeCell ref="N4:N5"/>
    <mergeCell ref="O4:O5"/>
    <mergeCell ref="P4:P5"/>
    <mergeCell ref="A37:R37"/>
    <mergeCell ref="A4:A5"/>
    <mergeCell ref="A74:R74"/>
    <mergeCell ref="A75:R75"/>
    <mergeCell ref="A76:R76"/>
    <mergeCell ref="A40:A41"/>
    <mergeCell ref="A73:L73"/>
    <mergeCell ref="B39:F39"/>
    <mergeCell ref="H39:L39"/>
    <mergeCell ref="N39:R39"/>
    <mergeCell ref="A78:R78"/>
    <mergeCell ref="A77:R77"/>
    <mergeCell ref="J40:J41"/>
    <mergeCell ref="K40:L40"/>
    <mergeCell ref="N40:N41"/>
    <mergeCell ref="O40:O41"/>
    <mergeCell ref="P40:P41"/>
    <mergeCell ref="Q40:R40"/>
    <mergeCell ref="B40:B41"/>
    <mergeCell ref="C40:C41"/>
    <mergeCell ref="D40:D41"/>
    <mergeCell ref="E40:F40"/>
    <mergeCell ref="H40:H41"/>
    <mergeCell ref="I40:I41"/>
  </mergeCells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R15" sqref="R15"/>
    </sheetView>
  </sheetViews>
  <sheetFormatPr defaultRowHeight="14.5" x14ac:dyDescent="0.35"/>
  <cols>
    <col min="1" max="1" width="20" customWidth="1"/>
    <col min="6" max="6" width="0.81640625" customWidth="1"/>
    <col min="11" max="11" width="0.81640625" customWidth="1"/>
    <col min="12" max="12" width="10.54296875" bestFit="1" customWidth="1"/>
    <col min="13" max="13" width="9.1796875" bestFit="1" customWidth="1"/>
    <col min="16" max="17" width="9.81640625" bestFit="1" customWidth="1"/>
    <col min="257" max="257" width="20" customWidth="1"/>
    <col min="262" max="262" width="0.81640625" customWidth="1"/>
    <col min="267" max="267" width="0.81640625" customWidth="1"/>
    <col min="513" max="513" width="20" customWidth="1"/>
    <col min="518" max="518" width="0.81640625" customWidth="1"/>
    <col min="523" max="523" width="0.81640625" customWidth="1"/>
    <col min="769" max="769" width="20" customWidth="1"/>
    <col min="774" max="774" width="0.81640625" customWidth="1"/>
    <col min="779" max="779" width="0.81640625" customWidth="1"/>
    <col min="1025" max="1025" width="20" customWidth="1"/>
    <col min="1030" max="1030" width="0.81640625" customWidth="1"/>
    <col min="1035" max="1035" width="0.81640625" customWidth="1"/>
    <col min="1281" max="1281" width="20" customWidth="1"/>
    <col min="1286" max="1286" width="0.81640625" customWidth="1"/>
    <col min="1291" max="1291" width="0.81640625" customWidth="1"/>
    <col min="1537" max="1537" width="20" customWidth="1"/>
    <col min="1542" max="1542" width="0.81640625" customWidth="1"/>
    <col min="1547" max="1547" width="0.81640625" customWidth="1"/>
    <col min="1793" max="1793" width="20" customWidth="1"/>
    <col min="1798" max="1798" width="0.81640625" customWidth="1"/>
    <col min="1803" max="1803" width="0.81640625" customWidth="1"/>
    <col min="2049" max="2049" width="20" customWidth="1"/>
    <col min="2054" max="2054" width="0.81640625" customWidth="1"/>
    <col min="2059" max="2059" width="0.81640625" customWidth="1"/>
    <col min="2305" max="2305" width="20" customWidth="1"/>
    <col min="2310" max="2310" width="0.81640625" customWidth="1"/>
    <col min="2315" max="2315" width="0.81640625" customWidth="1"/>
    <col min="2561" max="2561" width="20" customWidth="1"/>
    <col min="2566" max="2566" width="0.81640625" customWidth="1"/>
    <col min="2571" max="2571" width="0.81640625" customWidth="1"/>
    <col min="2817" max="2817" width="20" customWidth="1"/>
    <col min="2822" max="2822" width="0.81640625" customWidth="1"/>
    <col min="2827" max="2827" width="0.81640625" customWidth="1"/>
    <col min="3073" max="3073" width="20" customWidth="1"/>
    <col min="3078" max="3078" width="0.81640625" customWidth="1"/>
    <col min="3083" max="3083" width="0.81640625" customWidth="1"/>
    <col min="3329" max="3329" width="20" customWidth="1"/>
    <col min="3334" max="3334" width="0.81640625" customWidth="1"/>
    <col min="3339" max="3339" width="0.81640625" customWidth="1"/>
    <col min="3585" max="3585" width="20" customWidth="1"/>
    <col min="3590" max="3590" width="0.81640625" customWidth="1"/>
    <col min="3595" max="3595" width="0.81640625" customWidth="1"/>
    <col min="3841" max="3841" width="20" customWidth="1"/>
    <col min="3846" max="3846" width="0.81640625" customWidth="1"/>
    <col min="3851" max="3851" width="0.81640625" customWidth="1"/>
    <col min="4097" max="4097" width="20" customWidth="1"/>
    <col min="4102" max="4102" width="0.81640625" customWidth="1"/>
    <col min="4107" max="4107" width="0.81640625" customWidth="1"/>
    <col min="4353" max="4353" width="20" customWidth="1"/>
    <col min="4358" max="4358" width="0.81640625" customWidth="1"/>
    <col min="4363" max="4363" width="0.81640625" customWidth="1"/>
    <col min="4609" max="4609" width="20" customWidth="1"/>
    <col min="4614" max="4614" width="0.81640625" customWidth="1"/>
    <col min="4619" max="4619" width="0.81640625" customWidth="1"/>
    <col min="4865" max="4865" width="20" customWidth="1"/>
    <col min="4870" max="4870" width="0.81640625" customWidth="1"/>
    <col min="4875" max="4875" width="0.81640625" customWidth="1"/>
    <col min="5121" max="5121" width="20" customWidth="1"/>
    <col min="5126" max="5126" width="0.81640625" customWidth="1"/>
    <col min="5131" max="5131" width="0.81640625" customWidth="1"/>
    <col min="5377" max="5377" width="20" customWidth="1"/>
    <col min="5382" max="5382" width="0.81640625" customWidth="1"/>
    <col min="5387" max="5387" width="0.81640625" customWidth="1"/>
    <col min="5633" max="5633" width="20" customWidth="1"/>
    <col min="5638" max="5638" width="0.81640625" customWidth="1"/>
    <col min="5643" max="5643" width="0.81640625" customWidth="1"/>
    <col min="5889" max="5889" width="20" customWidth="1"/>
    <col min="5894" max="5894" width="0.81640625" customWidth="1"/>
    <col min="5899" max="5899" width="0.81640625" customWidth="1"/>
    <col min="6145" max="6145" width="20" customWidth="1"/>
    <col min="6150" max="6150" width="0.81640625" customWidth="1"/>
    <col min="6155" max="6155" width="0.81640625" customWidth="1"/>
    <col min="6401" max="6401" width="20" customWidth="1"/>
    <col min="6406" max="6406" width="0.81640625" customWidth="1"/>
    <col min="6411" max="6411" width="0.81640625" customWidth="1"/>
    <col min="6657" max="6657" width="20" customWidth="1"/>
    <col min="6662" max="6662" width="0.81640625" customWidth="1"/>
    <col min="6667" max="6667" width="0.81640625" customWidth="1"/>
    <col min="6913" max="6913" width="20" customWidth="1"/>
    <col min="6918" max="6918" width="0.81640625" customWidth="1"/>
    <col min="6923" max="6923" width="0.81640625" customWidth="1"/>
    <col min="7169" max="7169" width="20" customWidth="1"/>
    <col min="7174" max="7174" width="0.81640625" customWidth="1"/>
    <col min="7179" max="7179" width="0.81640625" customWidth="1"/>
    <col min="7425" max="7425" width="20" customWidth="1"/>
    <col min="7430" max="7430" width="0.81640625" customWidth="1"/>
    <col min="7435" max="7435" width="0.81640625" customWidth="1"/>
    <col min="7681" max="7681" width="20" customWidth="1"/>
    <col min="7686" max="7686" width="0.81640625" customWidth="1"/>
    <col min="7691" max="7691" width="0.81640625" customWidth="1"/>
    <col min="7937" max="7937" width="20" customWidth="1"/>
    <col min="7942" max="7942" width="0.81640625" customWidth="1"/>
    <col min="7947" max="7947" width="0.81640625" customWidth="1"/>
    <col min="8193" max="8193" width="20" customWidth="1"/>
    <col min="8198" max="8198" width="0.81640625" customWidth="1"/>
    <col min="8203" max="8203" width="0.81640625" customWidth="1"/>
    <col min="8449" max="8449" width="20" customWidth="1"/>
    <col min="8454" max="8454" width="0.81640625" customWidth="1"/>
    <col min="8459" max="8459" width="0.81640625" customWidth="1"/>
    <col min="8705" max="8705" width="20" customWidth="1"/>
    <col min="8710" max="8710" width="0.81640625" customWidth="1"/>
    <col min="8715" max="8715" width="0.81640625" customWidth="1"/>
    <col min="8961" max="8961" width="20" customWidth="1"/>
    <col min="8966" max="8966" width="0.81640625" customWidth="1"/>
    <col min="8971" max="8971" width="0.81640625" customWidth="1"/>
    <col min="9217" max="9217" width="20" customWidth="1"/>
    <col min="9222" max="9222" width="0.81640625" customWidth="1"/>
    <col min="9227" max="9227" width="0.81640625" customWidth="1"/>
    <col min="9473" max="9473" width="20" customWidth="1"/>
    <col min="9478" max="9478" width="0.81640625" customWidth="1"/>
    <col min="9483" max="9483" width="0.81640625" customWidth="1"/>
    <col min="9729" max="9729" width="20" customWidth="1"/>
    <col min="9734" max="9734" width="0.81640625" customWidth="1"/>
    <col min="9739" max="9739" width="0.81640625" customWidth="1"/>
    <col min="9985" max="9985" width="20" customWidth="1"/>
    <col min="9990" max="9990" width="0.81640625" customWidth="1"/>
    <col min="9995" max="9995" width="0.81640625" customWidth="1"/>
    <col min="10241" max="10241" width="20" customWidth="1"/>
    <col min="10246" max="10246" width="0.81640625" customWidth="1"/>
    <col min="10251" max="10251" width="0.81640625" customWidth="1"/>
    <col min="10497" max="10497" width="20" customWidth="1"/>
    <col min="10502" max="10502" width="0.81640625" customWidth="1"/>
    <col min="10507" max="10507" width="0.81640625" customWidth="1"/>
    <col min="10753" max="10753" width="20" customWidth="1"/>
    <col min="10758" max="10758" width="0.81640625" customWidth="1"/>
    <col min="10763" max="10763" width="0.81640625" customWidth="1"/>
    <col min="11009" max="11009" width="20" customWidth="1"/>
    <col min="11014" max="11014" width="0.81640625" customWidth="1"/>
    <col min="11019" max="11019" width="0.81640625" customWidth="1"/>
    <col min="11265" max="11265" width="20" customWidth="1"/>
    <col min="11270" max="11270" width="0.81640625" customWidth="1"/>
    <col min="11275" max="11275" width="0.81640625" customWidth="1"/>
    <col min="11521" max="11521" width="20" customWidth="1"/>
    <col min="11526" max="11526" width="0.81640625" customWidth="1"/>
    <col min="11531" max="11531" width="0.81640625" customWidth="1"/>
    <col min="11777" max="11777" width="20" customWidth="1"/>
    <col min="11782" max="11782" width="0.81640625" customWidth="1"/>
    <col min="11787" max="11787" width="0.81640625" customWidth="1"/>
    <col min="12033" max="12033" width="20" customWidth="1"/>
    <col min="12038" max="12038" width="0.81640625" customWidth="1"/>
    <col min="12043" max="12043" width="0.81640625" customWidth="1"/>
    <col min="12289" max="12289" width="20" customWidth="1"/>
    <col min="12294" max="12294" width="0.81640625" customWidth="1"/>
    <col min="12299" max="12299" width="0.81640625" customWidth="1"/>
    <col min="12545" max="12545" width="20" customWidth="1"/>
    <col min="12550" max="12550" width="0.81640625" customWidth="1"/>
    <col min="12555" max="12555" width="0.81640625" customWidth="1"/>
    <col min="12801" max="12801" width="20" customWidth="1"/>
    <col min="12806" max="12806" width="0.81640625" customWidth="1"/>
    <col min="12811" max="12811" width="0.81640625" customWidth="1"/>
    <col min="13057" max="13057" width="20" customWidth="1"/>
    <col min="13062" max="13062" width="0.81640625" customWidth="1"/>
    <col min="13067" max="13067" width="0.81640625" customWidth="1"/>
    <col min="13313" max="13313" width="20" customWidth="1"/>
    <col min="13318" max="13318" width="0.81640625" customWidth="1"/>
    <col min="13323" max="13323" width="0.81640625" customWidth="1"/>
    <col min="13569" max="13569" width="20" customWidth="1"/>
    <col min="13574" max="13574" width="0.81640625" customWidth="1"/>
    <col min="13579" max="13579" width="0.81640625" customWidth="1"/>
    <col min="13825" max="13825" width="20" customWidth="1"/>
    <col min="13830" max="13830" width="0.81640625" customWidth="1"/>
    <col min="13835" max="13835" width="0.81640625" customWidth="1"/>
    <col min="14081" max="14081" width="20" customWidth="1"/>
    <col min="14086" max="14086" width="0.81640625" customWidth="1"/>
    <col min="14091" max="14091" width="0.81640625" customWidth="1"/>
    <col min="14337" max="14337" width="20" customWidth="1"/>
    <col min="14342" max="14342" width="0.81640625" customWidth="1"/>
    <col min="14347" max="14347" width="0.81640625" customWidth="1"/>
    <col min="14593" max="14593" width="20" customWidth="1"/>
    <col min="14598" max="14598" width="0.81640625" customWidth="1"/>
    <col min="14603" max="14603" width="0.81640625" customWidth="1"/>
    <col min="14849" max="14849" width="20" customWidth="1"/>
    <col min="14854" max="14854" width="0.81640625" customWidth="1"/>
    <col min="14859" max="14859" width="0.81640625" customWidth="1"/>
    <col min="15105" max="15105" width="20" customWidth="1"/>
    <col min="15110" max="15110" width="0.81640625" customWidth="1"/>
    <col min="15115" max="15115" width="0.81640625" customWidth="1"/>
    <col min="15361" max="15361" width="20" customWidth="1"/>
    <col min="15366" max="15366" width="0.81640625" customWidth="1"/>
    <col min="15371" max="15371" width="0.81640625" customWidth="1"/>
    <col min="15617" max="15617" width="20" customWidth="1"/>
    <col min="15622" max="15622" width="0.81640625" customWidth="1"/>
    <col min="15627" max="15627" width="0.81640625" customWidth="1"/>
    <col min="15873" max="15873" width="20" customWidth="1"/>
    <col min="15878" max="15878" width="0.81640625" customWidth="1"/>
    <col min="15883" max="15883" width="0.81640625" customWidth="1"/>
    <col min="16129" max="16129" width="20" customWidth="1"/>
    <col min="16134" max="16134" width="0.81640625" customWidth="1"/>
    <col min="16139" max="16139" width="0.81640625" customWidth="1"/>
  </cols>
  <sheetData>
    <row r="1" spans="1:17" x14ac:dyDescent="0.35">
      <c r="A1" s="247" t="s">
        <v>123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7" x14ac:dyDescent="0.35">
      <c r="A2" s="2"/>
    </row>
    <row r="3" spans="1:17" x14ac:dyDescent="0.35">
      <c r="A3" s="4"/>
      <c r="B3" s="248" t="s">
        <v>93</v>
      </c>
      <c r="C3" s="248"/>
      <c r="D3" s="248"/>
      <c r="E3" s="248"/>
      <c r="F3" s="138"/>
      <c r="G3" s="248" t="s">
        <v>4</v>
      </c>
      <c r="H3" s="248"/>
      <c r="I3" s="248"/>
      <c r="J3" s="248"/>
      <c r="K3" s="138"/>
      <c r="L3" s="248" t="s">
        <v>71</v>
      </c>
      <c r="M3" s="248"/>
      <c r="N3" s="248"/>
      <c r="O3" s="248"/>
    </row>
    <row r="4" spans="1:17" ht="15" customHeight="1" x14ac:dyDescent="0.35">
      <c r="A4" s="6" t="s">
        <v>110</v>
      </c>
      <c r="B4" s="248"/>
      <c r="C4" s="248"/>
      <c r="D4" s="245" t="s">
        <v>111</v>
      </c>
      <c r="E4" s="245"/>
      <c r="F4" s="50"/>
      <c r="G4" s="248"/>
      <c r="H4" s="248"/>
      <c r="I4" s="245" t="s">
        <v>111</v>
      </c>
      <c r="J4" s="245"/>
      <c r="K4" s="50"/>
      <c r="L4" s="248"/>
      <c r="M4" s="248"/>
      <c r="N4" s="245" t="s">
        <v>111</v>
      </c>
      <c r="O4" s="245"/>
    </row>
    <row r="5" spans="1:17" x14ac:dyDescent="0.35">
      <c r="A5" s="62"/>
      <c r="B5" s="8">
        <f xml:space="preserve"> C5 - 1</f>
        <v>2021</v>
      </c>
      <c r="C5" s="8">
        <v>2022</v>
      </c>
      <c r="D5" s="8" t="s">
        <v>97</v>
      </c>
      <c r="E5" s="8" t="s">
        <v>98</v>
      </c>
      <c r="F5" s="8"/>
      <c r="G5" s="8">
        <f xml:space="preserve"> C5 - 1</f>
        <v>2021</v>
      </c>
      <c r="H5" s="8">
        <f>C5</f>
        <v>2022</v>
      </c>
      <c r="I5" s="8" t="s">
        <v>97</v>
      </c>
      <c r="J5" s="8" t="s">
        <v>98</v>
      </c>
      <c r="K5" s="8"/>
      <c r="L5" s="8">
        <f xml:space="preserve"> C5 - 1</f>
        <v>2021</v>
      </c>
      <c r="M5" s="8">
        <f>C5</f>
        <v>2022</v>
      </c>
      <c r="N5" s="8" t="s">
        <v>97</v>
      </c>
      <c r="O5" s="8" t="s">
        <v>98</v>
      </c>
    </row>
    <row r="6" spans="1:17" ht="13.5" customHeight="1" x14ac:dyDescent="0.35">
      <c r="A6" s="13"/>
      <c r="B6" s="54"/>
      <c r="C6" s="54"/>
      <c r="D6" s="54"/>
      <c r="E6" s="54"/>
      <c r="F6" s="54"/>
      <c r="G6" s="54"/>
      <c r="H6" s="54"/>
      <c r="I6" s="54"/>
      <c r="J6" s="54"/>
      <c r="K6" s="54"/>
      <c r="L6" s="53"/>
      <c r="M6" s="159"/>
      <c r="N6" s="54"/>
      <c r="O6" s="54"/>
    </row>
    <row r="7" spans="1:17" ht="13.5" customHeight="1" x14ac:dyDescent="0.35">
      <c r="A7" s="13" t="s">
        <v>112</v>
      </c>
      <c r="B7" s="156">
        <v>9124</v>
      </c>
      <c r="C7" s="157">
        <v>9458</v>
      </c>
      <c r="D7" s="17">
        <f>SUM(C7-B7)</f>
        <v>334</v>
      </c>
      <c r="E7" s="139">
        <f>IF(B7=0,"-",(D7/B7)*100)</f>
        <v>3.6606751424813675</v>
      </c>
      <c r="F7" s="54"/>
      <c r="G7" s="156">
        <v>9205</v>
      </c>
      <c r="H7" s="158">
        <v>9531</v>
      </c>
      <c r="I7" s="17">
        <f>SUM(H7-G7)</f>
        <v>326</v>
      </c>
      <c r="J7" s="139">
        <f t="shared" ref="J7:J9" si="0">IF(G7=0,"-",(I7/G7)*100)</f>
        <v>3.54155350353069</v>
      </c>
      <c r="K7" s="54"/>
      <c r="L7" s="160" t="s">
        <v>134</v>
      </c>
      <c r="M7" s="141" t="s">
        <v>134</v>
      </c>
      <c r="N7" s="140" t="s">
        <v>134</v>
      </c>
      <c r="O7" s="139" t="s">
        <v>134</v>
      </c>
    </row>
    <row r="8" spans="1:17" ht="13.5" customHeight="1" x14ac:dyDescent="0.35">
      <c r="A8" s="13" t="s">
        <v>113</v>
      </c>
      <c r="B8" s="156">
        <v>3010</v>
      </c>
      <c r="C8" s="157">
        <v>2887</v>
      </c>
      <c r="D8" s="17">
        <f>SUM(C8-B8)</f>
        <v>-123</v>
      </c>
      <c r="E8" s="139">
        <f t="shared" ref="E8:E11" si="1">IF(B8=0,"-",(D8/B8)*100)</f>
        <v>-4.0863787375415281</v>
      </c>
      <c r="F8" s="54"/>
      <c r="G8" s="156">
        <v>3620</v>
      </c>
      <c r="H8" s="158">
        <v>3492</v>
      </c>
      <c r="I8" s="17">
        <f t="shared" ref="I8:I9" si="2">SUM(H8-G8)</f>
        <v>-128</v>
      </c>
      <c r="J8" s="139">
        <f t="shared" si="0"/>
        <v>-3.535911602209945</v>
      </c>
      <c r="K8" s="54"/>
      <c r="L8" s="140" t="s">
        <v>134</v>
      </c>
      <c r="M8" s="141" t="s">
        <v>134</v>
      </c>
      <c r="N8" s="140" t="s">
        <v>134</v>
      </c>
      <c r="O8" s="139" t="s">
        <v>134</v>
      </c>
    </row>
    <row r="9" spans="1:17" ht="13.5" customHeight="1" x14ac:dyDescent="0.35">
      <c r="A9" s="13" t="s">
        <v>114</v>
      </c>
      <c r="B9" s="156">
        <v>23644</v>
      </c>
      <c r="C9" s="157">
        <v>23491</v>
      </c>
      <c r="D9" s="17">
        <f t="shared" ref="D9:D11" si="3">SUM(C9-B9)</f>
        <v>-153</v>
      </c>
      <c r="E9" s="139">
        <f t="shared" si="1"/>
        <v>-0.64709862967349008</v>
      </c>
      <c r="F9" s="54"/>
      <c r="G9" s="156">
        <v>23942</v>
      </c>
      <c r="H9" s="158">
        <v>23797</v>
      </c>
      <c r="I9" s="17">
        <f t="shared" si="2"/>
        <v>-145</v>
      </c>
      <c r="J9" s="139">
        <f t="shared" si="0"/>
        <v>-0.60563027316013707</v>
      </c>
      <c r="K9" s="54"/>
      <c r="L9" s="140" t="s">
        <v>134</v>
      </c>
      <c r="M9" s="141" t="s">
        <v>134</v>
      </c>
      <c r="N9" s="140" t="s">
        <v>134</v>
      </c>
      <c r="O9" s="139" t="s">
        <v>134</v>
      </c>
    </row>
    <row r="10" spans="1:17" ht="13.5" customHeight="1" x14ac:dyDescent="0.35">
      <c r="A10" s="13" t="s">
        <v>115</v>
      </c>
      <c r="B10" s="156">
        <v>20160</v>
      </c>
      <c r="C10" s="157">
        <v>20434</v>
      </c>
      <c r="D10" s="17">
        <f t="shared" si="3"/>
        <v>274</v>
      </c>
      <c r="E10" s="139">
        <f t="shared" si="1"/>
        <v>1.3591269841269842</v>
      </c>
      <c r="F10" s="54"/>
      <c r="G10" s="156" t="s">
        <v>134</v>
      </c>
      <c r="H10" s="158" t="s">
        <v>134</v>
      </c>
      <c r="I10" s="17" t="s">
        <v>134</v>
      </c>
      <c r="J10" s="139" t="s">
        <v>134</v>
      </c>
      <c r="K10" s="54"/>
      <c r="L10" s="141" t="s">
        <v>149</v>
      </c>
      <c r="M10" s="142">
        <v>100341.01999999999</v>
      </c>
      <c r="N10" s="140">
        <v>4502.4499999999971</v>
      </c>
      <c r="O10" s="139">
        <v>4.6979519832151064</v>
      </c>
      <c r="P10" s="159"/>
      <c r="Q10" s="159"/>
    </row>
    <row r="11" spans="1:17" ht="13.5" customHeight="1" x14ac:dyDescent="0.35">
      <c r="A11" s="13" t="s">
        <v>116</v>
      </c>
      <c r="B11" s="156">
        <v>23248</v>
      </c>
      <c r="C11" s="157">
        <v>23270</v>
      </c>
      <c r="D11" s="17">
        <f t="shared" si="3"/>
        <v>22</v>
      </c>
      <c r="E11" s="139">
        <f t="shared" si="1"/>
        <v>9.463179628355127E-2</v>
      </c>
      <c r="F11" s="54"/>
      <c r="G11" s="156" t="s">
        <v>134</v>
      </c>
      <c r="H11" s="158" t="s">
        <v>134</v>
      </c>
      <c r="I11" s="17" t="s">
        <v>134</v>
      </c>
      <c r="J11" s="139" t="s">
        <v>134</v>
      </c>
      <c r="K11" s="54"/>
      <c r="L11" s="141">
        <v>182857.22</v>
      </c>
      <c r="M11" s="142">
        <v>189469.67</v>
      </c>
      <c r="N11" s="140">
        <v>6612.4500000000116</v>
      </c>
      <c r="O11" s="139">
        <v>3.6161820681731967</v>
      </c>
    </row>
    <row r="12" spans="1:17" ht="13.5" customHeight="1" x14ac:dyDescent="0.35">
      <c r="A12" s="13" t="s">
        <v>124</v>
      </c>
      <c r="B12" s="156">
        <v>1873</v>
      </c>
      <c r="C12" s="156">
        <v>1863</v>
      </c>
      <c r="D12" s="17">
        <v>-10</v>
      </c>
      <c r="E12" s="139">
        <v>-0.53390282968499736</v>
      </c>
      <c r="F12" s="54"/>
      <c r="G12" s="156">
        <v>1526</v>
      </c>
      <c r="H12" s="156">
        <v>1513</v>
      </c>
      <c r="I12" s="17">
        <v>-13</v>
      </c>
      <c r="J12" s="139">
        <v>-0.85190039318479693</v>
      </c>
      <c r="K12" s="54"/>
      <c r="L12" s="153">
        <v>1832.9699999999998</v>
      </c>
      <c r="M12" s="153">
        <v>1941.5399999999997</v>
      </c>
      <c r="N12" s="17">
        <v>108.56280000000015</v>
      </c>
      <c r="O12" s="139">
        <v>5.9227820296211204</v>
      </c>
      <c r="P12" s="159"/>
    </row>
    <row r="13" spans="1:17" s="147" customFormat="1" ht="13" x14ac:dyDescent="0.3">
      <c r="A13" s="143" t="s">
        <v>117</v>
      </c>
      <c r="B13" s="144">
        <v>81059</v>
      </c>
      <c r="C13" s="144">
        <v>81403</v>
      </c>
      <c r="D13" s="144">
        <v>344</v>
      </c>
      <c r="E13" s="145">
        <v>0.42438224009671965</v>
      </c>
      <c r="F13" s="144"/>
      <c r="G13" s="144">
        <v>38293</v>
      </c>
      <c r="H13" s="144">
        <v>38333</v>
      </c>
      <c r="I13" s="143">
        <v>40</v>
      </c>
      <c r="J13" s="145">
        <v>0.10445773378946543</v>
      </c>
      <c r="K13" s="143"/>
      <c r="L13" s="146">
        <v>280528.75999999995</v>
      </c>
      <c r="M13" s="146">
        <v>291752.23</v>
      </c>
      <c r="N13" s="146">
        <v>11223.47000000003</v>
      </c>
      <c r="O13" s="145">
        <v>4.0008268670919982</v>
      </c>
    </row>
    <row r="14" spans="1:17" ht="6" customHeight="1" x14ac:dyDescent="0.35">
      <c r="A14" s="148"/>
    </row>
    <row r="15" spans="1:17" x14ac:dyDescent="0.35">
      <c r="A15" s="4"/>
      <c r="B15" s="245" t="s">
        <v>118</v>
      </c>
      <c r="C15" s="245"/>
      <c r="D15" s="245"/>
      <c r="E15" s="245"/>
      <c r="F15" s="138"/>
      <c r="G15" s="245" t="s">
        <v>119</v>
      </c>
      <c r="H15" s="245"/>
      <c r="I15" s="245"/>
      <c r="J15" s="245"/>
      <c r="K15" s="138"/>
      <c r="L15" s="245" t="s">
        <v>104</v>
      </c>
      <c r="M15" s="245"/>
      <c r="N15" s="245"/>
      <c r="O15" s="245"/>
    </row>
    <row r="16" spans="1:17" ht="15" customHeight="1" x14ac:dyDescent="0.35">
      <c r="A16" s="6" t="s">
        <v>110</v>
      </c>
      <c r="B16" s="246"/>
      <c r="C16" s="246"/>
      <c r="D16" s="245" t="s">
        <v>111</v>
      </c>
      <c r="E16" s="245"/>
      <c r="F16" s="50"/>
      <c r="G16" s="246"/>
      <c r="H16" s="246"/>
      <c r="I16" s="245" t="s">
        <v>111</v>
      </c>
      <c r="J16" s="245"/>
      <c r="K16" s="50"/>
      <c r="L16" s="246"/>
      <c r="M16" s="246"/>
      <c r="N16" s="245" t="s">
        <v>111</v>
      </c>
      <c r="O16" s="245"/>
      <c r="Q16" s="36"/>
    </row>
    <row r="17" spans="1:18" x14ac:dyDescent="0.35">
      <c r="A17" s="62"/>
      <c r="B17" s="8">
        <f xml:space="preserve"> C5 - 1</f>
        <v>2021</v>
      </c>
      <c r="C17" s="8">
        <f>C5</f>
        <v>2022</v>
      </c>
      <c r="D17" s="8" t="s">
        <v>97</v>
      </c>
      <c r="E17" s="8" t="s">
        <v>98</v>
      </c>
      <c r="F17" s="8"/>
      <c r="G17" s="8">
        <f xml:space="preserve"> C5 - 1</f>
        <v>2021</v>
      </c>
      <c r="H17" s="8">
        <f>C5</f>
        <v>2022</v>
      </c>
      <c r="I17" s="8" t="s">
        <v>97</v>
      </c>
      <c r="J17" s="8" t="s">
        <v>98</v>
      </c>
      <c r="K17" s="8"/>
      <c r="L17" s="8">
        <f xml:space="preserve"> C5 - 1</f>
        <v>2021</v>
      </c>
      <c r="M17" s="8">
        <f>C5</f>
        <v>2022</v>
      </c>
      <c r="N17" s="8" t="s">
        <v>97</v>
      </c>
      <c r="O17" s="8" t="s">
        <v>98</v>
      </c>
    </row>
    <row r="18" spans="1:18" ht="13.5" customHeight="1" x14ac:dyDescent="0.35">
      <c r="A18" s="1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8" x14ac:dyDescent="0.35">
      <c r="A19" s="13" t="s">
        <v>112</v>
      </c>
      <c r="B19" s="157">
        <v>1130</v>
      </c>
      <c r="C19" s="157">
        <v>1051</v>
      </c>
      <c r="D19" s="17">
        <f>SUM(C19-B19)</f>
        <v>-79</v>
      </c>
      <c r="E19" s="139">
        <f t="shared" ref="E19:E23" si="4">IF(B19=0,"-",(D19/B19)*100)</f>
        <v>-6.9911504424778768</v>
      </c>
      <c r="F19" s="54"/>
      <c r="G19" s="149">
        <v>2311</v>
      </c>
      <c r="H19" s="150">
        <v>2147</v>
      </c>
      <c r="I19" s="17">
        <f>SUM(H19-G19)</f>
        <v>-164</v>
      </c>
      <c r="J19" s="139">
        <f t="shared" ref="J19:J23" si="5">IF(G19=0,"-",(I19/G19)*100)</f>
        <v>-7.0964950237992213</v>
      </c>
      <c r="K19" s="81"/>
      <c r="L19" s="156">
        <v>10177</v>
      </c>
      <c r="M19" s="157">
        <v>10428</v>
      </c>
      <c r="N19" s="10">
        <f>SUM(M19-L19)</f>
        <v>251</v>
      </c>
      <c r="O19" s="139">
        <f t="shared" ref="O19:O23" si="6">IF(L19=0,"-",(N19/L19)*100)</f>
        <v>2.4663456814385381</v>
      </c>
    </row>
    <row r="20" spans="1:18" x14ac:dyDescent="0.35">
      <c r="A20" s="13" t="s">
        <v>113</v>
      </c>
      <c r="B20" s="157">
        <v>655</v>
      </c>
      <c r="C20" s="157">
        <v>633</v>
      </c>
      <c r="D20" s="17">
        <f t="shared" ref="D20:D23" si="7">SUM(C20-B20)</f>
        <v>-22</v>
      </c>
      <c r="E20" s="139">
        <f t="shared" si="4"/>
        <v>-3.3587786259541987</v>
      </c>
      <c r="F20" s="54"/>
      <c r="G20" s="149">
        <v>942</v>
      </c>
      <c r="H20" s="150">
        <v>902</v>
      </c>
      <c r="I20" s="17">
        <f t="shared" ref="I20:I23" si="8">SUM(H20-G20)</f>
        <v>-40</v>
      </c>
      <c r="J20" s="139">
        <f t="shared" si="5"/>
        <v>-4.2462845010615711</v>
      </c>
      <c r="K20" s="81"/>
      <c r="L20" s="156">
        <v>3657</v>
      </c>
      <c r="M20" s="157">
        <v>3513</v>
      </c>
      <c r="N20" s="10">
        <f t="shared" ref="N20:N23" si="9">SUM(M20-L20)</f>
        <v>-144</v>
      </c>
      <c r="O20" s="139">
        <f t="shared" si="6"/>
        <v>-3.9376538146021329</v>
      </c>
    </row>
    <row r="21" spans="1:18" x14ac:dyDescent="0.35">
      <c r="A21" s="13" t="s">
        <v>114</v>
      </c>
      <c r="B21" s="157">
        <v>1436</v>
      </c>
      <c r="C21" s="157">
        <v>1507</v>
      </c>
      <c r="D21" s="17">
        <f t="shared" si="7"/>
        <v>71</v>
      </c>
      <c r="E21" s="139">
        <f t="shared" si="4"/>
        <v>4.9442896935933147</v>
      </c>
      <c r="F21" s="54"/>
      <c r="G21" s="149">
        <v>2398</v>
      </c>
      <c r="H21" s="150">
        <v>2517</v>
      </c>
      <c r="I21" s="17">
        <f t="shared" si="8"/>
        <v>119</v>
      </c>
      <c r="J21" s="139">
        <f t="shared" si="5"/>
        <v>4.9624687239366141</v>
      </c>
      <c r="K21" s="81"/>
      <c r="L21" s="156">
        <v>24637</v>
      </c>
      <c r="M21" s="157">
        <v>24548</v>
      </c>
      <c r="N21" s="10">
        <f t="shared" si="9"/>
        <v>-89</v>
      </c>
      <c r="O21" s="139">
        <f t="shared" si="6"/>
        <v>-0.36124528148719409</v>
      </c>
    </row>
    <row r="22" spans="1:18" x14ac:dyDescent="0.35">
      <c r="A22" s="13" t="s">
        <v>115</v>
      </c>
      <c r="B22" s="157">
        <v>1328</v>
      </c>
      <c r="C22" s="157">
        <v>1291</v>
      </c>
      <c r="D22" s="17">
        <f t="shared" si="7"/>
        <v>-37</v>
      </c>
      <c r="E22" s="139">
        <f t="shared" si="4"/>
        <v>-2.786144578313253</v>
      </c>
      <c r="F22" s="54"/>
      <c r="G22" s="149">
        <v>1422</v>
      </c>
      <c r="H22" s="150">
        <v>1350</v>
      </c>
      <c r="I22" s="17">
        <f t="shared" si="8"/>
        <v>-72</v>
      </c>
      <c r="J22" s="139">
        <f t="shared" si="5"/>
        <v>-5.0632911392405067</v>
      </c>
      <c r="K22" s="81"/>
      <c r="L22" s="156">
        <v>20861</v>
      </c>
      <c r="M22" s="157">
        <v>21116</v>
      </c>
      <c r="N22" s="10">
        <f t="shared" si="9"/>
        <v>255</v>
      </c>
      <c r="O22" s="139">
        <f t="shared" si="6"/>
        <v>1.2223766837639614</v>
      </c>
    </row>
    <row r="23" spans="1:18" x14ac:dyDescent="0.35">
      <c r="A23" s="13" t="s">
        <v>116</v>
      </c>
      <c r="B23" s="157">
        <v>2084</v>
      </c>
      <c r="C23" s="157">
        <v>2081</v>
      </c>
      <c r="D23" s="17">
        <f t="shared" si="7"/>
        <v>-3</v>
      </c>
      <c r="E23" s="139">
        <f t="shared" si="4"/>
        <v>-0.14395393474088292</v>
      </c>
      <c r="F23" s="54"/>
      <c r="G23" s="149">
        <v>3137</v>
      </c>
      <c r="H23" s="150">
        <v>3123</v>
      </c>
      <c r="I23" s="17">
        <f t="shared" si="8"/>
        <v>-14</v>
      </c>
      <c r="J23" s="139">
        <f t="shared" si="5"/>
        <v>-0.44628626075868666</v>
      </c>
      <c r="K23" s="81"/>
      <c r="L23" s="156">
        <v>24139</v>
      </c>
      <c r="M23" s="157">
        <v>24154</v>
      </c>
      <c r="N23" s="10">
        <f t="shared" si="9"/>
        <v>15</v>
      </c>
      <c r="O23" s="139">
        <f t="shared" si="6"/>
        <v>6.2140105223911508E-2</v>
      </c>
    </row>
    <row r="24" spans="1:18" ht="13.5" customHeight="1" x14ac:dyDescent="0.35">
      <c r="A24" s="13" t="s">
        <v>124</v>
      </c>
      <c r="B24" s="156">
        <v>926</v>
      </c>
      <c r="C24" s="156">
        <v>929</v>
      </c>
      <c r="D24" s="17">
        <v>3</v>
      </c>
      <c r="E24" s="139">
        <v>0.32397408207343414</v>
      </c>
      <c r="F24" s="54"/>
      <c r="G24" s="156">
        <v>1331</v>
      </c>
      <c r="H24" s="156">
        <v>1332</v>
      </c>
      <c r="I24" s="17">
        <v>1</v>
      </c>
      <c r="J24" s="139">
        <v>7.5131480090157785E-2</v>
      </c>
      <c r="K24" s="54"/>
      <c r="L24" s="156">
        <v>2564</v>
      </c>
      <c r="M24" s="156">
        <v>2562</v>
      </c>
      <c r="N24" s="17">
        <v>-2</v>
      </c>
      <c r="O24" s="139">
        <v>-7.8003120124804995E-2</v>
      </c>
    </row>
    <row r="25" spans="1:18" s="151" customFormat="1" ht="13.5" customHeight="1" x14ac:dyDescent="0.3">
      <c r="A25" s="143" t="s">
        <v>117</v>
      </c>
      <c r="B25" s="144">
        <v>7559</v>
      </c>
      <c r="C25" s="144">
        <v>7492</v>
      </c>
      <c r="D25" s="144">
        <v>-67</v>
      </c>
      <c r="E25" s="145">
        <v>-0.88636062971292495</v>
      </c>
      <c r="F25" s="144"/>
      <c r="G25" s="144">
        <v>11541</v>
      </c>
      <c r="H25" s="144">
        <v>11371</v>
      </c>
      <c r="I25" s="144">
        <v>-170</v>
      </c>
      <c r="J25" s="145">
        <v>-1.4730092712936487</v>
      </c>
      <c r="K25" s="144"/>
      <c r="L25" s="144">
        <v>86035</v>
      </c>
      <c r="M25" s="144">
        <v>86321</v>
      </c>
      <c r="N25" s="144">
        <v>286</v>
      </c>
      <c r="O25" s="145">
        <v>0.33242285116522347</v>
      </c>
    </row>
    <row r="26" spans="1:18" s="27" customFormat="1" ht="10.5" x14ac:dyDescent="0.25">
      <c r="A26" s="243" t="s">
        <v>120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</row>
    <row r="27" spans="1:18" s="152" customFormat="1" ht="10.5" x14ac:dyDescent="0.25">
      <c r="A27" s="244" t="s">
        <v>105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</row>
    <row r="28" spans="1:18" s="27" customFormat="1" ht="10.5" x14ac:dyDescent="0.25">
      <c r="A28" s="243" t="s">
        <v>121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</row>
    <row r="29" spans="1:18" s="27" customFormat="1" ht="10.5" x14ac:dyDescent="0.25">
      <c r="A29" s="243" t="s">
        <v>122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</row>
    <row r="30" spans="1:18" x14ac:dyDescent="0.35">
      <c r="A30" s="219" t="s">
        <v>147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</row>
  </sheetData>
  <mergeCells count="24">
    <mergeCell ref="A1:O1"/>
    <mergeCell ref="B3:E3"/>
    <mergeCell ref="G3:J3"/>
    <mergeCell ref="L3:O3"/>
    <mergeCell ref="B4:C4"/>
    <mergeCell ref="D4:E4"/>
    <mergeCell ref="G4:H4"/>
    <mergeCell ref="I4:J4"/>
    <mergeCell ref="L4:M4"/>
    <mergeCell ref="N4:O4"/>
    <mergeCell ref="B15:E15"/>
    <mergeCell ref="G15:J15"/>
    <mergeCell ref="L15:O15"/>
    <mergeCell ref="B16:C16"/>
    <mergeCell ref="D16:E16"/>
    <mergeCell ref="G16:H16"/>
    <mergeCell ref="I16:J16"/>
    <mergeCell ref="L16:M16"/>
    <mergeCell ref="N16:O16"/>
    <mergeCell ref="A30:R30"/>
    <mergeCell ref="A26:O26"/>
    <mergeCell ref="A27:O27"/>
    <mergeCell ref="A28:O28"/>
    <mergeCell ref="A29:O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opLeftCell="A10" zoomScale="92" zoomScaleNormal="92" workbookViewId="0">
      <selection activeCell="N22" sqref="N22"/>
    </sheetView>
  </sheetViews>
  <sheetFormatPr defaultColWidth="8.81640625" defaultRowHeight="12" x14ac:dyDescent="0.3"/>
  <cols>
    <col min="1" max="1" width="14.453125" style="172" customWidth="1"/>
    <col min="2" max="6" width="8.81640625" style="172" customWidth="1"/>
    <col min="7" max="7" width="1.1796875" style="172" customWidth="1"/>
    <col min="8" max="12" width="8.81640625" style="172" customWidth="1"/>
    <col min="13" max="14" width="10.1796875" style="172" customWidth="1"/>
    <col min="15" max="16384" width="8.81640625" style="172"/>
  </cols>
  <sheetData>
    <row r="1" spans="1:14" x14ac:dyDescent="0.3">
      <c r="A1" s="170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71"/>
      <c r="N1" s="171"/>
    </row>
    <row r="2" spans="1:14" x14ac:dyDescent="0.3">
      <c r="A2" s="173"/>
      <c r="M2" s="174"/>
      <c r="N2" s="174"/>
    </row>
    <row r="3" spans="1:14" x14ac:dyDescent="0.3">
      <c r="A3" s="4" t="s">
        <v>0</v>
      </c>
      <c r="B3" s="245" t="s">
        <v>1</v>
      </c>
      <c r="C3" s="245"/>
      <c r="D3" s="245"/>
      <c r="E3" s="245"/>
      <c r="F3" s="245"/>
      <c r="G3" s="169"/>
      <c r="H3" s="245" t="s">
        <v>2</v>
      </c>
      <c r="I3" s="245"/>
      <c r="J3" s="245"/>
      <c r="K3" s="245"/>
      <c r="L3" s="245"/>
      <c r="M3" s="253" t="s">
        <v>3</v>
      </c>
      <c r="N3" s="254"/>
    </row>
    <row r="4" spans="1:14" ht="27" customHeight="1" x14ac:dyDescent="0.3">
      <c r="A4" s="262" t="s">
        <v>52</v>
      </c>
      <c r="B4" s="255" t="s">
        <v>127</v>
      </c>
      <c r="C4" s="257" t="s">
        <v>4</v>
      </c>
      <c r="D4" s="259" t="s">
        <v>5</v>
      </c>
      <c r="E4" s="259"/>
      <c r="F4" s="259"/>
      <c r="G4" s="168"/>
      <c r="H4" s="259" t="s">
        <v>128</v>
      </c>
      <c r="I4" s="259"/>
      <c r="J4" s="260" t="s">
        <v>6</v>
      </c>
      <c r="K4" s="260" t="s">
        <v>7</v>
      </c>
      <c r="L4" s="260" t="s">
        <v>8</v>
      </c>
      <c r="M4" s="264" t="s">
        <v>9</v>
      </c>
      <c r="N4" s="249" t="s">
        <v>10</v>
      </c>
    </row>
    <row r="5" spans="1:14" x14ac:dyDescent="0.3">
      <c r="A5" s="263"/>
      <c r="B5" s="256"/>
      <c r="C5" s="258"/>
      <c r="D5" s="8" t="s">
        <v>11</v>
      </c>
      <c r="E5" s="8" t="s">
        <v>12</v>
      </c>
      <c r="F5" s="8" t="s">
        <v>13</v>
      </c>
      <c r="G5" s="9"/>
      <c r="H5" s="8" t="s">
        <v>14</v>
      </c>
      <c r="I5" s="8" t="s">
        <v>15</v>
      </c>
      <c r="J5" s="258"/>
      <c r="K5" s="258"/>
      <c r="L5" s="258"/>
      <c r="M5" s="265"/>
      <c r="N5" s="250"/>
    </row>
    <row r="6" spans="1:14" x14ac:dyDescent="0.3">
      <c r="A6" s="6" t="s">
        <v>16</v>
      </c>
      <c r="B6" s="10">
        <v>230</v>
      </c>
      <c r="C6" s="10">
        <v>230</v>
      </c>
      <c r="D6" s="10">
        <v>26453</v>
      </c>
      <c r="E6" s="10" t="s">
        <v>134</v>
      </c>
      <c r="F6" s="10" t="s">
        <v>134</v>
      </c>
      <c r="G6" s="10"/>
      <c r="H6" s="10">
        <v>18</v>
      </c>
      <c r="I6" s="10">
        <v>33</v>
      </c>
      <c r="J6" s="10">
        <v>3</v>
      </c>
      <c r="K6" s="10">
        <v>15</v>
      </c>
      <c r="L6" s="10">
        <v>13</v>
      </c>
      <c r="M6" s="11">
        <v>248</v>
      </c>
      <c r="N6" s="11" t="s">
        <v>134</v>
      </c>
    </row>
    <row r="7" spans="1:14" ht="23" x14ac:dyDescent="0.3">
      <c r="A7" s="6" t="s">
        <v>17</v>
      </c>
      <c r="B7" s="10" t="s">
        <v>134</v>
      </c>
      <c r="C7" s="10" t="s">
        <v>134</v>
      </c>
      <c r="D7" s="10" t="s">
        <v>134</v>
      </c>
      <c r="E7" s="10" t="s">
        <v>134</v>
      </c>
      <c r="F7" s="10" t="s">
        <v>134</v>
      </c>
      <c r="G7" s="10"/>
      <c r="H7" s="10" t="s">
        <v>134</v>
      </c>
      <c r="I7" s="10" t="s">
        <v>134</v>
      </c>
      <c r="J7" s="10" t="s">
        <v>134</v>
      </c>
      <c r="K7" s="10" t="s">
        <v>134</v>
      </c>
      <c r="L7" s="10" t="s">
        <v>134</v>
      </c>
      <c r="M7" s="12" t="s">
        <v>134</v>
      </c>
      <c r="N7" s="12" t="s">
        <v>134</v>
      </c>
    </row>
    <row r="8" spans="1:14" x14ac:dyDescent="0.3">
      <c r="A8" s="6" t="s">
        <v>18</v>
      </c>
      <c r="B8" s="10" t="s">
        <v>134</v>
      </c>
      <c r="C8" s="10" t="s">
        <v>134</v>
      </c>
      <c r="D8" s="10" t="s">
        <v>134</v>
      </c>
      <c r="E8" s="10" t="s">
        <v>134</v>
      </c>
      <c r="F8" s="10" t="s">
        <v>134</v>
      </c>
      <c r="G8" s="10"/>
      <c r="H8" s="10">
        <v>29</v>
      </c>
      <c r="I8" s="10">
        <v>67</v>
      </c>
      <c r="J8" s="10" t="s">
        <v>134</v>
      </c>
      <c r="K8" s="10">
        <v>29</v>
      </c>
      <c r="L8" s="10">
        <v>23</v>
      </c>
      <c r="M8" s="12">
        <v>29</v>
      </c>
      <c r="N8" s="12" t="s">
        <v>134</v>
      </c>
    </row>
    <row r="9" spans="1:14" x14ac:dyDescent="0.3">
      <c r="A9" s="6" t="s">
        <v>19</v>
      </c>
      <c r="B9" s="10" t="s">
        <v>134</v>
      </c>
      <c r="C9" s="10" t="s">
        <v>134</v>
      </c>
      <c r="D9" s="10" t="s">
        <v>134</v>
      </c>
      <c r="E9" s="10" t="s">
        <v>134</v>
      </c>
      <c r="F9" s="10" t="s">
        <v>134</v>
      </c>
      <c r="G9" s="10"/>
      <c r="H9" s="10">
        <v>20</v>
      </c>
      <c r="I9" s="10">
        <v>39</v>
      </c>
      <c r="J9" s="10" t="s">
        <v>134</v>
      </c>
      <c r="K9" s="10">
        <v>20</v>
      </c>
      <c r="L9" s="10">
        <v>19</v>
      </c>
      <c r="M9" s="12">
        <v>20</v>
      </c>
      <c r="N9" s="12" t="s">
        <v>134</v>
      </c>
    </row>
    <row r="10" spans="1:14" x14ac:dyDescent="0.3">
      <c r="A10" s="6" t="s">
        <v>20</v>
      </c>
      <c r="B10" s="10" t="s">
        <v>134</v>
      </c>
      <c r="C10" s="10" t="s">
        <v>134</v>
      </c>
      <c r="D10" s="10" t="s">
        <v>134</v>
      </c>
      <c r="E10" s="10" t="s">
        <v>134</v>
      </c>
      <c r="F10" s="10" t="s">
        <v>134</v>
      </c>
      <c r="G10" s="10"/>
      <c r="H10" s="10" t="s">
        <v>134</v>
      </c>
      <c r="I10" s="10" t="s">
        <v>134</v>
      </c>
      <c r="J10" s="10" t="s">
        <v>134</v>
      </c>
      <c r="K10" s="10" t="s">
        <v>134</v>
      </c>
      <c r="L10" s="10" t="s">
        <v>134</v>
      </c>
      <c r="M10" s="12" t="s">
        <v>134</v>
      </c>
      <c r="N10" s="12" t="s">
        <v>134</v>
      </c>
    </row>
    <row r="11" spans="1:14" ht="13.5" customHeight="1" x14ac:dyDescent="0.3">
      <c r="A11" s="6" t="s">
        <v>21</v>
      </c>
      <c r="B11" s="10" t="s">
        <v>134</v>
      </c>
      <c r="C11" s="10" t="s">
        <v>134</v>
      </c>
      <c r="D11" s="10" t="s">
        <v>134</v>
      </c>
      <c r="E11" s="10" t="s">
        <v>134</v>
      </c>
      <c r="F11" s="10" t="s">
        <v>134</v>
      </c>
      <c r="G11" s="10"/>
      <c r="H11" s="10" t="s">
        <v>134</v>
      </c>
      <c r="I11" s="10" t="s">
        <v>134</v>
      </c>
      <c r="J11" s="10" t="s">
        <v>134</v>
      </c>
      <c r="K11" s="10" t="s">
        <v>134</v>
      </c>
      <c r="L11" s="10" t="s">
        <v>134</v>
      </c>
      <c r="M11" s="12" t="s">
        <v>134</v>
      </c>
      <c r="N11" s="12" t="s">
        <v>134</v>
      </c>
    </row>
    <row r="12" spans="1:14" x14ac:dyDescent="0.3">
      <c r="A12" s="13" t="s">
        <v>22</v>
      </c>
      <c r="B12" s="10" t="s">
        <v>134</v>
      </c>
      <c r="C12" s="10" t="s">
        <v>134</v>
      </c>
      <c r="D12" s="10" t="s">
        <v>134</v>
      </c>
      <c r="E12" s="10" t="s">
        <v>134</v>
      </c>
      <c r="F12" s="10" t="s">
        <v>134</v>
      </c>
      <c r="G12" s="10"/>
      <c r="H12" s="10" t="s">
        <v>134</v>
      </c>
      <c r="I12" s="10" t="s">
        <v>134</v>
      </c>
      <c r="J12" s="10" t="s">
        <v>134</v>
      </c>
      <c r="K12" s="10" t="s">
        <v>134</v>
      </c>
      <c r="L12" s="10" t="s">
        <v>134</v>
      </c>
      <c r="M12" s="12" t="s">
        <v>134</v>
      </c>
      <c r="N12" s="12" t="s">
        <v>134</v>
      </c>
    </row>
    <row r="13" spans="1:14" x14ac:dyDescent="0.3">
      <c r="A13" s="13" t="s">
        <v>23</v>
      </c>
      <c r="B13" s="10" t="s">
        <v>134</v>
      </c>
      <c r="C13" s="10" t="s">
        <v>134</v>
      </c>
      <c r="D13" s="10" t="s">
        <v>134</v>
      </c>
      <c r="E13" s="10" t="s">
        <v>134</v>
      </c>
      <c r="F13" s="10" t="s">
        <v>134</v>
      </c>
      <c r="G13" s="10"/>
      <c r="H13" s="10">
        <v>43</v>
      </c>
      <c r="I13" s="10">
        <v>79</v>
      </c>
      <c r="J13" s="10" t="s">
        <v>134</v>
      </c>
      <c r="K13" s="10">
        <v>43</v>
      </c>
      <c r="L13" s="10">
        <v>36</v>
      </c>
      <c r="M13" s="12">
        <v>43</v>
      </c>
      <c r="N13" s="12" t="s">
        <v>134</v>
      </c>
    </row>
    <row r="14" spans="1:14" x14ac:dyDescent="0.3">
      <c r="A14" s="13" t="s">
        <v>24</v>
      </c>
      <c r="B14" s="10" t="s">
        <v>134</v>
      </c>
      <c r="C14" s="10" t="s">
        <v>134</v>
      </c>
      <c r="D14" s="10" t="s">
        <v>134</v>
      </c>
      <c r="E14" s="10" t="s">
        <v>134</v>
      </c>
      <c r="F14" s="10" t="s">
        <v>134</v>
      </c>
      <c r="G14" s="10"/>
      <c r="H14" s="10">
        <v>10</v>
      </c>
      <c r="I14" s="10">
        <v>19</v>
      </c>
      <c r="J14" s="10" t="s">
        <v>134</v>
      </c>
      <c r="K14" s="10">
        <v>10</v>
      </c>
      <c r="L14" s="10">
        <v>9</v>
      </c>
      <c r="M14" s="12">
        <v>10</v>
      </c>
      <c r="N14" s="12" t="s">
        <v>134</v>
      </c>
    </row>
    <row r="15" spans="1:14" x14ac:dyDescent="0.3">
      <c r="A15" s="13" t="s">
        <v>25</v>
      </c>
      <c r="B15" s="10">
        <v>270</v>
      </c>
      <c r="C15" s="10">
        <v>274</v>
      </c>
      <c r="D15" s="10">
        <v>2488</v>
      </c>
      <c r="E15" s="10" t="s">
        <v>134</v>
      </c>
      <c r="F15" s="10" t="s">
        <v>134</v>
      </c>
      <c r="G15" s="10"/>
      <c r="H15" s="10">
        <v>64</v>
      </c>
      <c r="I15" s="10">
        <v>141</v>
      </c>
      <c r="J15" s="10">
        <v>9</v>
      </c>
      <c r="K15" s="10">
        <v>58</v>
      </c>
      <c r="L15" s="10">
        <v>48</v>
      </c>
      <c r="M15" s="12">
        <v>330</v>
      </c>
      <c r="N15" s="12">
        <v>4</v>
      </c>
    </row>
    <row r="16" spans="1:14" x14ac:dyDescent="0.3">
      <c r="A16" s="13" t="s">
        <v>26</v>
      </c>
      <c r="B16" s="10">
        <v>612</v>
      </c>
      <c r="C16" s="10">
        <v>619</v>
      </c>
      <c r="D16" s="10">
        <v>4948</v>
      </c>
      <c r="E16" s="10">
        <v>3602</v>
      </c>
      <c r="F16" s="10">
        <v>7823</v>
      </c>
      <c r="G16" s="10"/>
      <c r="H16" s="10">
        <v>172</v>
      </c>
      <c r="I16" s="10">
        <v>340</v>
      </c>
      <c r="J16" s="10">
        <v>40</v>
      </c>
      <c r="K16" s="10">
        <v>145</v>
      </c>
      <c r="L16" s="10">
        <v>122</v>
      </c>
      <c r="M16" s="12">
        <v>758</v>
      </c>
      <c r="N16" s="12">
        <v>26</v>
      </c>
    </row>
    <row r="17" spans="1:28" x14ac:dyDescent="0.3">
      <c r="A17" s="13" t="s">
        <v>27</v>
      </c>
      <c r="B17" s="10">
        <v>583</v>
      </c>
      <c r="C17" s="10">
        <v>600</v>
      </c>
      <c r="D17" s="10">
        <v>3654</v>
      </c>
      <c r="E17" s="10" t="s">
        <v>134</v>
      </c>
      <c r="F17" s="10">
        <v>1570</v>
      </c>
      <c r="G17" s="10"/>
      <c r="H17" s="10">
        <v>54</v>
      </c>
      <c r="I17" s="10">
        <v>101</v>
      </c>
      <c r="J17" s="10">
        <v>8</v>
      </c>
      <c r="K17" s="10">
        <v>47</v>
      </c>
      <c r="L17" s="10">
        <v>42</v>
      </c>
      <c r="M17" s="12">
        <v>625</v>
      </c>
      <c r="N17" s="12">
        <v>12</v>
      </c>
    </row>
    <row r="18" spans="1:28" x14ac:dyDescent="0.3">
      <c r="A18" s="13" t="s">
        <v>28</v>
      </c>
      <c r="B18" s="10">
        <v>523</v>
      </c>
      <c r="C18" s="10">
        <v>532</v>
      </c>
      <c r="D18" s="10">
        <v>2739</v>
      </c>
      <c r="E18" s="10" t="s">
        <v>134</v>
      </c>
      <c r="F18" s="10">
        <v>18156</v>
      </c>
      <c r="G18" s="10"/>
      <c r="H18" s="10">
        <v>121</v>
      </c>
      <c r="I18" s="10">
        <v>285</v>
      </c>
      <c r="J18" s="10">
        <v>15</v>
      </c>
      <c r="K18" s="10">
        <v>111</v>
      </c>
      <c r="L18" s="10">
        <v>107</v>
      </c>
      <c r="M18" s="12">
        <v>632</v>
      </c>
      <c r="N18" s="12">
        <v>12</v>
      </c>
    </row>
    <row r="19" spans="1:28" x14ac:dyDescent="0.3">
      <c r="A19" s="13" t="s">
        <v>29</v>
      </c>
      <c r="B19" s="10">
        <v>1065</v>
      </c>
      <c r="C19" s="10">
        <v>1077</v>
      </c>
      <c r="D19" s="10">
        <v>571</v>
      </c>
      <c r="E19" s="10" t="s">
        <v>134</v>
      </c>
      <c r="F19" s="10">
        <v>115676</v>
      </c>
      <c r="G19" s="10"/>
      <c r="H19" s="10">
        <v>84</v>
      </c>
      <c r="I19" s="10">
        <v>158</v>
      </c>
      <c r="J19" s="10">
        <v>14</v>
      </c>
      <c r="K19" s="10">
        <v>71</v>
      </c>
      <c r="L19" s="10">
        <v>65</v>
      </c>
      <c r="M19" s="12">
        <v>1138</v>
      </c>
      <c r="N19" s="12">
        <v>11</v>
      </c>
    </row>
    <row r="20" spans="1:28" x14ac:dyDescent="0.3">
      <c r="A20" s="13" t="s">
        <v>30</v>
      </c>
      <c r="B20" s="10">
        <v>500</v>
      </c>
      <c r="C20" s="10">
        <v>507</v>
      </c>
      <c r="D20" s="10">
        <v>1795</v>
      </c>
      <c r="E20" s="10" t="s">
        <v>134</v>
      </c>
      <c r="F20" s="10">
        <v>29993</v>
      </c>
      <c r="G20" s="10"/>
      <c r="H20" s="10">
        <v>50</v>
      </c>
      <c r="I20" s="10">
        <v>100</v>
      </c>
      <c r="J20" s="10">
        <v>12</v>
      </c>
      <c r="K20" s="10">
        <v>41</v>
      </c>
      <c r="L20" s="10">
        <v>33</v>
      </c>
      <c r="M20" s="12">
        <v>540</v>
      </c>
      <c r="N20" s="12">
        <v>10</v>
      </c>
    </row>
    <row r="21" spans="1:28" x14ac:dyDescent="0.3">
      <c r="A21" s="13" t="s">
        <v>31</v>
      </c>
      <c r="B21" s="10">
        <v>70</v>
      </c>
      <c r="C21" s="10">
        <v>71</v>
      </c>
      <c r="D21" s="10">
        <v>95</v>
      </c>
      <c r="E21" s="10" t="s">
        <v>134</v>
      </c>
      <c r="F21" s="10" t="s">
        <v>134</v>
      </c>
      <c r="G21" s="10"/>
      <c r="H21" s="10">
        <v>3</v>
      </c>
      <c r="I21" s="10">
        <v>5</v>
      </c>
      <c r="J21" s="10">
        <v>1</v>
      </c>
      <c r="K21" s="10">
        <v>2</v>
      </c>
      <c r="L21" s="10">
        <v>2</v>
      </c>
      <c r="M21" s="12">
        <v>73</v>
      </c>
      <c r="N21" s="12" t="s">
        <v>134</v>
      </c>
    </row>
    <row r="22" spans="1:28" x14ac:dyDescent="0.3">
      <c r="A22" s="13" t="s">
        <v>32</v>
      </c>
      <c r="B22" s="10">
        <v>376</v>
      </c>
      <c r="C22" s="10">
        <v>377</v>
      </c>
      <c r="D22" s="10">
        <v>1685</v>
      </c>
      <c r="E22" s="10" t="s">
        <v>134</v>
      </c>
      <c r="F22" s="10" t="s">
        <v>134</v>
      </c>
      <c r="G22" s="10"/>
      <c r="H22" s="10">
        <v>297</v>
      </c>
      <c r="I22" s="10">
        <v>624</v>
      </c>
      <c r="J22" s="10">
        <v>14</v>
      </c>
      <c r="K22" s="10">
        <v>288</v>
      </c>
      <c r="L22" s="10">
        <v>262</v>
      </c>
      <c r="M22" s="12">
        <v>670</v>
      </c>
      <c r="N22" s="12">
        <v>3</v>
      </c>
    </row>
    <row r="23" spans="1:28" x14ac:dyDescent="0.3">
      <c r="A23" s="13" t="s">
        <v>33</v>
      </c>
      <c r="B23" s="10" t="s">
        <v>134</v>
      </c>
      <c r="C23" s="10" t="s">
        <v>134</v>
      </c>
      <c r="D23" s="10" t="s">
        <v>134</v>
      </c>
      <c r="E23" s="10" t="s">
        <v>134</v>
      </c>
      <c r="F23" s="10" t="s">
        <v>134</v>
      </c>
      <c r="G23" s="10"/>
      <c r="H23" s="10">
        <v>28</v>
      </c>
      <c r="I23" s="10">
        <v>58</v>
      </c>
      <c r="J23" s="10" t="s">
        <v>134</v>
      </c>
      <c r="K23" s="10">
        <v>28</v>
      </c>
      <c r="L23" s="10">
        <v>24</v>
      </c>
      <c r="M23" s="12">
        <v>28</v>
      </c>
      <c r="N23" s="12" t="s">
        <v>134</v>
      </c>
    </row>
    <row r="24" spans="1:28" x14ac:dyDescent="0.3">
      <c r="A24" s="13" t="s">
        <v>34</v>
      </c>
      <c r="B24" s="10" t="s">
        <v>134</v>
      </c>
      <c r="C24" s="10" t="s">
        <v>134</v>
      </c>
      <c r="D24" s="10" t="s">
        <v>134</v>
      </c>
      <c r="E24" s="10" t="s">
        <v>134</v>
      </c>
      <c r="F24" s="10" t="s">
        <v>134</v>
      </c>
      <c r="G24" s="10"/>
      <c r="H24" s="10">
        <v>3</v>
      </c>
      <c r="I24" s="10">
        <v>6</v>
      </c>
      <c r="J24" s="10" t="s">
        <v>134</v>
      </c>
      <c r="K24" s="10">
        <v>3</v>
      </c>
      <c r="L24" s="10">
        <v>3</v>
      </c>
      <c r="M24" s="12">
        <v>3</v>
      </c>
      <c r="N24" s="12" t="s">
        <v>134</v>
      </c>
    </row>
    <row r="25" spans="1:28" x14ac:dyDescent="0.3">
      <c r="A25" s="13" t="s">
        <v>35</v>
      </c>
      <c r="B25" s="10" t="s">
        <v>134</v>
      </c>
      <c r="C25" s="10" t="s">
        <v>134</v>
      </c>
      <c r="D25" s="10" t="s">
        <v>134</v>
      </c>
      <c r="E25" s="10" t="s">
        <v>134</v>
      </c>
      <c r="F25" s="10" t="s">
        <v>134</v>
      </c>
      <c r="G25" s="10"/>
      <c r="H25" s="10">
        <v>13</v>
      </c>
      <c r="I25" s="10">
        <v>25</v>
      </c>
      <c r="J25" s="10" t="s">
        <v>134</v>
      </c>
      <c r="K25" s="10">
        <v>13</v>
      </c>
      <c r="L25" s="10">
        <v>12</v>
      </c>
      <c r="M25" s="12">
        <v>13</v>
      </c>
      <c r="N25" s="12" t="s">
        <v>134</v>
      </c>
    </row>
    <row r="26" spans="1:28" x14ac:dyDescent="0.3">
      <c r="A26" s="13" t="s">
        <v>36</v>
      </c>
      <c r="B26" s="10" t="s">
        <v>134</v>
      </c>
      <c r="C26" s="10" t="s">
        <v>134</v>
      </c>
      <c r="D26" s="10" t="s">
        <v>134</v>
      </c>
      <c r="E26" s="10" t="s">
        <v>134</v>
      </c>
      <c r="F26" s="10" t="s">
        <v>134</v>
      </c>
      <c r="G26" s="10"/>
      <c r="H26" s="10">
        <v>8</v>
      </c>
      <c r="I26" s="10">
        <v>29</v>
      </c>
      <c r="J26" s="10" t="s">
        <v>134</v>
      </c>
      <c r="K26" s="10">
        <v>8</v>
      </c>
      <c r="L26" s="10">
        <v>7</v>
      </c>
      <c r="M26" s="12">
        <v>8</v>
      </c>
      <c r="N26" s="12" t="s">
        <v>134</v>
      </c>
    </row>
    <row r="27" spans="1:28" x14ac:dyDescent="0.3">
      <c r="A27" s="13" t="s">
        <v>37</v>
      </c>
      <c r="B27" s="10">
        <v>5229</v>
      </c>
      <c r="C27" s="10">
        <v>5244</v>
      </c>
      <c r="D27" s="10" t="s">
        <v>134</v>
      </c>
      <c r="E27" s="10" t="s">
        <v>134</v>
      </c>
      <c r="F27" s="10">
        <v>739579</v>
      </c>
      <c r="G27" s="10"/>
      <c r="H27" s="10">
        <v>34</v>
      </c>
      <c r="I27" s="10">
        <v>38</v>
      </c>
      <c r="J27" s="10">
        <v>30</v>
      </c>
      <c r="K27" s="10">
        <v>2</v>
      </c>
      <c r="L27" s="10">
        <v>5</v>
      </c>
      <c r="M27" s="12">
        <v>5260</v>
      </c>
      <c r="N27" s="12">
        <v>3</v>
      </c>
    </row>
    <row r="28" spans="1:28" ht="3" customHeight="1" x14ac:dyDescent="0.3">
      <c r="A28" s="14"/>
      <c r="B28" s="15"/>
      <c r="C28" s="15"/>
      <c r="D28" s="15"/>
      <c r="E28" s="15"/>
      <c r="F28" s="15"/>
      <c r="G28" s="16"/>
      <c r="H28" s="15"/>
      <c r="I28" s="15"/>
      <c r="J28" s="15"/>
      <c r="K28" s="15"/>
      <c r="L28" s="15"/>
      <c r="M28" s="17"/>
      <c r="N28" s="17"/>
    </row>
    <row r="29" spans="1:28" s="177" customFormat="1" x14ac:dyDescent="0.3">
      <c r="A29" s="175" t="s">
        <v>139</v>
      </c>
      <c r="B29" s="180">
        <v>230</v>
      </c>
      <c r="C29" s="180">
        <v>230</v>
      </c>
      <c r="D29" s="180">
        <v>26453</v>
      </c>
      <c r="E29" s="180" t="s">
        <v>134</v>
      </c>
      <c r="F29" s="180" t="s">
        <v>134</v>
      </c>
      <c r="G29" s="181">
        <v>0</v>
      </c>
      <c r="H29" s="180">
        <v>67</v>
      </c>
      <c r="I29" s="180">
        <v>139</v>
      </c>
      <c r="J29" s="180">
        <v>3</v>
      </c>
      <c r="K29" s="180">
        <v>64</v>
      </c>
      <c r="L29" s="180">
        <v>55</v>
      </c>
      <c r="M29" s="176">
        <v>297</v>
      </c>
      <c r="N29" s="176" t="s">
        <v>134</v>
      </c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s="177" customFormat="1" x14ac:dyDescent="0.3">
      <c r="A30" s="175" t="s">
        <v>140</v>
      </c>
      <c r="B30" s="180">
        <v>270</v>
      </c>
      <c r="C30" s="180">
        <v>274</v>
      </c>
      <c r="D30" s="180">
        <v>2488</v>
      </c>
      <c r="E30" s="180" t="s">
        <v>134</v>
      </c>
      <c r="F30" s="180" t="s">
        <v>134</v>
      </c>
      <c r="G30" s="181">
        <v>0</v>
      </c>
      <c r="H30" s="180">
        <v>117</v>
      </c>
      <c r="I30" s="180">
        <v>239</v>
      </c>
      <c r="J30" s="180">
        <v>9</v>
      </c>
      <c r="K30" s="180">
        <v>111</v>
      </c>
      <c r="L30" s="180">
        <v>93</v>
      </c>
      <c r="M30" s="176">
        <v>383</v>
      </c>
      <c r="N30" s="176">
        <v>4</v>
      </c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s="177" customFormat="1" x14ac:dyDescent="0.3">
      <c r="A31" s="175" t="s">
        <v>38</v>
      </c>
      <c r="B31" s="180">
        <v>2783</v>
      </c>
      <c r="C31" s="180">
        <v>2828</v>
      </c>
      <c r="D31" s="180">
        <v>11912</v>
      </c>
      <c r="E31" s="180">
        <v>3602</v>
      </c>
      <c r="F31" s="180">
        <v>143225</v>
      </c>
      <c r="G31" s="181"/>
      <c r="H31" s="180">
        <v>431</v>
      </c>
      <c r="I31" s="180">
        <v>884</v>
      </c>
      <c r="J31" s="180">
        <v>77</v>
      </c>
      <c r="K31" s="180">
        <v>374</v>
      </c>
      <c r="L31" s="180">
        <v>336</v>
      </c>
      <c r="M31" s="176">
        <v>3153</v>
      </c>
      <c r="N31" s="176">
        <v>61</v>
      </c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s="177" customFormat="1" x14ac:dyDescent="0.3">
      <c r="A32" s="205" t="s">
        <v>145</v>
      </c>
      <c r="B32" s="180">
        <f>+B20+B21+B22</f>
        <v>946</v>
      </c>
      <c r="C32" s="180">
        <f t="shared" ref="C32:D32" si="0">+C20+C21+C22</f>
        <v>955</v>
      </c>
      <c r="D32" s="180">
        <f t="shared" si="0"/>
        <v>3575</v>
      </c>
      <c r="E32" s="180" t="s">
        <v>134</v>
      </c>
      <c r="F32" s="180">
        <v>29993</v>
      </c>
      <c r="G32" s="180"/>
      <c r="H32" s="180">
        <f t="shared" ref="H32:I32" si="1">+H20+H21+H22+H23+H24+H25</f>
        <v>394</v>
      </c>
      <c r="I32" s="180">
        <f t="shared" si="1"/>
        <v>818</v>
      </c>
      <c r="J32" s="180">
        <f>+J20+J21+J22</f>
        <v>27</v>
      </c>
      <c r="K32" s="180">
        <f t="shared" ref="K32:M32" si="2">+K20+K21+K22+K23+K24+K25</f>
        <v>375</v>
      </c>
      <c r="L32" s="180">
        <f t="shared" si="2"/>
        <v>336</v>
      </c>
      <c r="M32" s="180">
        <f t="shared" si="2"/>
        <v>1327</v>
      </c>
      <c r="N32" s="180">
        <v>13</v>
      </c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s="177" customFormat="1" x14ac:dyDescent="0.3">
      <c r="A33" s="205" t="s">
        <v>146</v>
      </c>
      <c r="B33" s="180">
        <f>+B27</f>
        <v>5229</v>
      </c>
      <c r="C33" s="180">
        <f t="shared" ref="C33:F33" si="3">+C27</f>
        <v>5244</v>
      </c>
      <c r="D33" s="180" t="str">
        <f t="shared" si="3"/>
        <v>-</v>
      </c>
      <c r="E33" s="180" t="str">
        <f t="shared" si="3"/>
        <v>-</v>
      </c>
      <c r="F33" s="180">
        <f t="shared" si="3"/>
        <v>739579</v>
      </c>
      <c r="G33" s="180"/>
      <c r="H33" s="180">
        <f t="shared" ref="H33:I33" si="4">+H26+H27</f>
        <v>42</v>
      </c>
      <c r="I33" s="180">
        <f t="shared" si="4"/>
        <v>67</v>
      </c>
      <c r="J33" s="180">
        <f>+J27</f>
        <v>30</v>
      </c>
      <c r="K33" s="180">
        <f t="shared" ref="K33:M33" si="5">+K26+K27</f>
        <v>10</v>
      </c>
      <c r="L33" s="180">
        <f t="shared" si="5"/>
        <v>12</v>
      </c>
      <c r="M33" s="180">
        <f t="shared" si="5"/>
        <v>5268</v>
      </c>
      <c r="N33" s="180">
        <v>3</v>
      </c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 s="177" customFormat="1" ht="4.5" customHeight="1" x14ac:dyDescent="0.3">
      <c r="A34" s="175"/>
      <c r="B34" s="180"/>
      <c r="C34" s="180"/>
      <c r="D34" s="180"/>
      <c r="E34" s="180"/>
      <c r="F34" s="180"/>
      <c r="G34" s="181"/>
      <c r="H34" s="180"/>
      <c r="I34" s="180"/>
      <c r="J34" s="180"/>
      <c r="K34" s="180"/>
      <c r="L34" s="180"/>
      <c r="M34" s="176"/>
      <c r="N34" s="176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s="177" customFormat="1" x14ac:dyDescent="0.3">
      <c r="A35" s="179" t="s">
        <v>39</v>
      </c>
      <c r="B35" s="180">
        <v>9458</v>
      </c>
      <c r="C35" s="180">
        <v>9531</v>
      </c>
      <c r="D35" s="180">
        <v>44428</v>
      </c>
      <c r="E35" s="180">
        <v>3602</v>
      </c>
      <c r="F35" s="180">
        <v>912797</v>
      </c>
      <c r="G35" s="181"/>
      <c r="H35" s="180">
        <v>1051</v>
      </c>
      <c r="I35" s="180">
        <v>2147</v>
      </c>
      <c r="J35" s="180">
        <v>146</v>
      </c>
      <c r="K35" s="180">
        <v>934</v>
      </c>
      <c r="L35" s="180">
        <v>832</v>
      </c>
      <c r="M35" s="180">
        <v>10428</v>
      </c>
      <c r="N35" s="180">
        <v>81</v>
      </c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</row>
    <row r="36" spans="1:28" x14ac:dyDescent="0.3">
      <c r="A36" s="251" t="s">
        <v>40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</row>
    <row r="37" spans="1:28" ht="14.75" customHeight="1" x14ac:dyDescent="0.3">
      <c r="A37" s="251" t="s">
        <v>43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</row>
    <row r="38" spans="1:28" x14ac:dyDescent="0.3">
      <c r="A38" s="252" t="s">
        <v>41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</row>
    <row r="39" spans="1:28" x14ac:dyDescent="0.3">
      <c r="A39" s="252" t="s">
        <v>42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</row>
    <row r="40" spans="1:28" x14ac:dyDescent="0.3">
      <c r="A40" s="252" t="s">
        <v>137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</row>
    <row r="41" spans="1:28" s="182" customFormat="1" ht="12.75" customHeight="1" x14ac:dyDescent="0.25">
      <c r="A41" s="261" t="s">
        <v>44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28" x14ac:dyDescent="0.3"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</row>
    <row r="43" spans="1:28" x14ac:dyDescent="0.3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</row>
    <row r="44" spans="1:28" x14ac:dyDescent="0.3"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</row>
    <row r="45" spans="1:28" x14ac:dyDescent="0.3"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</row>
    <row r="46" spans="1:28" x14ac:dyDescent="0.3"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</row>
    <row r="47" spans="1:28" x14ac:dyDescent="0.3"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</row>
    <row r="49" spans="2:14" x14ac:dyDescent="0.3"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</row>
    <row r="50" spans="2:14" x14ac:dyDescent="0.3"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</row>
    <row r="51" spans="2:14" x14ac:dyDescent="0.3"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</row>
  </sheetData>
  <mergeCells count="19">
    <mergeCell ref="A39:M39"/>
    <mergeCell ref="A40:M40"/>
    <mergeCell ref="A41:M41"/>
    <mergeCell ref="A4:A5"/>
    <mergeCell ref="L4:L5"/>
    <mergeCell ref="M4:M5"/>
    <mergeCell ref="N4:N5"/>
    <mergeCell ref="A36:M36"/>
    <mergeCell ref="A37:M37"/>
    <mergeCell ref="A38:M38"/>
    <mergeCell ref="B3:F3"/>
    <mergeCell ref="H3:L3"/>
    <mergeCell ref="M3:N3"/>
    <mergeCell ref="B4:B5"/>
    <mergeCell ref="C4:C5"/>
    <mergeCell ref="D4:F4"/>
    <mergeCell ref="H4:I4"/>
    <mergeCell ref="J4:J5"/>
    <mergeCell ref="K4:K5"/>
  </mergeCells>
  <pageMargins left="0.7" right="0.7" top="0.75" bottom="0.75" header="0.3" footer="0.3"/>
  <pageSetup paperSize="9" orientation="portrait" r:id="rId1"/>
  <ignoredErrors>
    <ignoredError sqref="J32:J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96" zoomScaleNormal="96" workbookViewId="0">
      <selection activeCell="E13" sqref="E13"/>
    </sheetView>
  </sheetViews>
  <sheetFormatPr defaultRowHeight="14.5" x14ac:dyDescent="0.35"/>
  <cols>
    <col min="1" max="1" width="17.81640625" customWidth="1"/>
    <col min="2" max="6" width="8.81640625" customWidth="1"/>
    <col min="7" max="7" width="0.81640625" customWidth="1"/>
    <col min="8" max="12" width="8.81640625" customWidth="1"/>
    <col min="13" max="14" width="10.1796875" customWidth="1"/>
  </cols>
  <sheetData>
    <row r="1" spans="1:17" x14ac:dyDescent="0.35">
      <c r="A1" s="74" t="s">
        <v>130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</row>
    <row r="2" spans="1:17" ht="6" customHeight="1" x14ac:dyDescent="0.35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3"/>
      <c r="N2" s="3"/>
    </row>
    <row r="3" spans="1:17" x14ac:dyDescent="0.35">
      <c r="A3" s="71" t="s">
        <v>0</v>
      </c>
      <c r="B3" s="245" t="s">
        <v>1</v>
      </c>
      <c r="C3" s="267"/>
      <c r="D3" s="267"/>
      <c r="E3" s="267"/>
      <c r="F3" s="267"/>
      <c r="G3" s="30"/>
      <c r="H3" s="245" t="s">
        <v>45</v>
      </c>
      <c r="I3" s="245"/>
      <c r="J3" s="245"/>
      <c r="K3" s="245"/>
      <c r="L3" s="245"/>
      <c r="M3" s="253" t="s">
        <v>3</v>
      </c>
      <c r="N3" s="254"/>
    </row>
    <row r="4" spans="1:17" ht="27" customHeight="1" x14ac:dyDescent="0.35">
      <c r="A4" s="262" t="s">
        <v>52</v>
      </c>
      <c r="B4" s="268" t="s">
        <v>79</v>
      </c>
      <c r="C4" s="257" t="s">
        <v>46</v>
      </c>
      <c r="D4" s="246" t="s">
        <v>78</v>
      </c>
      <c r="E4" s="246"/>
      <c r="F4" s="270" t="s">
        <v>77</v>
      </c>
      <c r="G4" s="7"/>
      <c r="H4" s="259" t="s">
        <v>76</v>
      </c>
      <c r="I4" s="259"/>
      <c r="J4" s="257" t="s">
        <v>80</v>
      </c>
      <c r="K4" s="260" t="s">
        <v>7</v>
      </c>
      <c r="L4" s="260" t="s">
        <v>8</v>
      </c>
      <c r="M4" s="264" t="s">
        <v>9</v>
      </c>
      <c r="N4" s="249" t="s">
        <v>10</v>
      </c>
    </row>
    <row r="5" spans="1:17" ht="25.5" customHeight="1" x14ac:dyDescent="0.35">
      <c r="A5" s="275"/>
      <c r="B5" s="269"/>
      <c r="C5" s="258"/>
      <c r="D5" s="70" t="s">
        <v>75</v>
      </c>
      <c r="E5" s="70" t="s">
        <v>74</v>
      </c>
      <c r="F5" s="271"/>
      <c r="G5" s="9"/>
      <c r="H5" s="70" t="s">
        <v>14</v>
      </c>
      <c r="I5" s="70" t="s">
        <v>15</v>
      </c>
      <c r="J5" s="258"/>
      <c r="K5" s="258"/>
      <c r="L5" s="258"/>
      <c r="M5" s="273"/>
      <c r="N5" s="266"/>
    </row>
    <row r="6" spans="1:17" ht="12" customHeight="1" x14ac:dyDescent="0.35">
      <c r="A6" s="164" t="s">
        <v>16</v>
      </c>
      <c r="B6" s="28">
        <v>703</v>
      </c>
      <c r="C6" s="28">
        <v>829</v>
      </c>
      <c r="D6" s="12">
        <v>103458</v>
      </c>
      <c r="E6" s="12">
        <v>1687251</v>
      </c>
      <c r="F6" s="12" t="s">
        <v>134</v>
      </c>
      <c r="G6" s="12"/>
      <c r="H6" s="28">
        <v>14</v>
      </c>
      <c r="I6" s="28">
        <v>23</v>
      </c>
      <c r="J6" s="28">
        <v>7</v>
      </c>
      <c r="K6" s="28">
        <v>8</v>
      </c>
      <c r="L6" s="28">
        <v>6</v>
      </c>
      <c r="M6" s="28">
        <v>717</v>
      </c>
      <c r="N6" s="12" t="s">
        <v>134</v>
      </c>
    </row>
    <row r="7" spans="1:17" ht="12" customHeight="1" x14ac:dyDescent="0.35">
      <c r="A7" s="164" t="s">
        <v>17</v>
      </c>
      <c r="B7" s="12" t="s">
        <v>134</v>
      </c>
      <c r="C7" s="12" t="s">
        <v>134</v>
      </c>
      <c r="D7" s="12" t="s">
        <v>134</v>
      </c>
      <c r="E7" s="12" t="s">
        <v>134</v>
      </c>
      <c r="F7" s="12" t="s">
        <v>134</v>
      </c>
      <c r="G7" s="12"/>
      <c r="H7" s="12">
        <v>5</v>
      </c>
      <c r="I7" s="12">
        <v>5</v>
      </c>
      <c r="J7" s="12" t="s">
        <v>134</v>
      </c>
      <c r="K7" s="12">
        <v>5</v>
      </c>
      <c r="L7" s="12" t="s">
        <v>134</v>
      </c>
      <c r="M7" s="12">
        <v>5</v>
      </c>
      <c r="N7" s="12" t="s">
        <v>134</v>
      </c>
    </row>
    <row r="8" spans="1:17" ht="12" customHeight="1" x14ac:dyDescent="0.35">
      <c r="A8" s="164" t="s">
        <v>18</v>
      </c>
      <c r="B8" s="12">
        <v>1181</v>
      </c>
      <c r="C8" s="12">
        <v>1453</v>
      </c>
      <c r="D8" s="12">
        <v>425036</v>
      </c>
      <c r="E8" s="12">
        <v>5311250</v>
      </c>
      <c r="F8" s="12" t="s">
        <v>134</v>
      </c>
      <c r="G8" s="12"/>
      <c r="H8" s="12">
        <v>77</v>
      </c>
      <c r="I8" s="12">
        <v>121</v>
      </c>
      <c r="J8" s="12">
        <v>25</v>
      </c>
      <c r="K8" s="12">
        <v>52</v>
      </c>
      <c r="L8" s="12">
        <v>31</v>
      </c>
      <c r="M8" s="12">
        <v>1257</v>
      </c>
      <c r="N8" s="12">
        <v>1</v>
      </c>
      <c r="P8" s="36"/>
    </row>
    <row r="9" spans="1:17" s="39" customFormat="1" ht="12" customHeight="1" x14ac:dyDescent="0.25">
      <c r="A9" s="164" t="s">
        <v>19</v>
      </c>
      <c r="B9" s="12" t="s">
        <v>134</v>
      </c>
      <c r="C9" s="12" t="s">
        <v>134</v>
      </c>
      <c r="D9" s="12" t="s">
        <v>134</v>
      </c>
      <c r="E9" s="12" t="s">
        <v>134</v>
      </c>
      <c r="F9" s="12" t="s">
        <v>134</v>
      </c>
      <c r="G9" s="12"/>
      <c r="H9" s="12" t="s">
        <v>134</v>
      </c>
      <c r="I9" s="12" t="s">
        <v>134</v>
      </c>
      <c r="J9" s="12" t="s">
        <v>134</v>
      </c>
      <c r="K9" s="12" t="s">
        <v>134</v>
      </c>
      <c r="L9" s="12" t="s">
        <v>134</v>
      </c>
      <c r="M9" s="12" t="s">
        <v>134</v>
      </c>
      <c r="N9" s="12" t="s">
        <v>134</v>
      </c>
      <c r="Q9" s="69"/>
    </row>
    <row r="10" spans="1:17" s="68" customFormat="1" ht="12" customHeight="1" x14ac:dyDescent="0.3">
      <c r="A10" s="165" t="s">
        <v>20</v>
      </c>
      <c r="B10" s="12">
        <v>1</v>
      </c>
      <c r="C10" s="12" t="s">
        <v>136</v>
      </c>
      <c r="D10" s="57" t="s">
        <v>134</v>
      </c>
      <c r="E10" s="57" t="s">
        <v>136</v>
      </c>
      <c r="F10" s="57" t="s">
        <v>134</v>
      </c>
      <c r="G10" s="57"/>
      <c r="H10" s="12">
        <v>29</v>
      </c>
      <c r="I10" s="12" t="s">
        <v>136</v>
      </c>
      <c r="J10" s="57" t="s">
        <v>136</v>
      </c>
      <c r="K10" s="12" t="s">
        <v>136</v>
      </c>
      <c r="L10" s="57" t="s">
        <v>134</v>
      </c>
      <c r="M10" s="12">
        <v>30</v>
      </c>
      <c r="N10" s="12" t="s">
        <v>134</v>
      </c>
    </row>
    <row r="11" spans="1:17" ht="12" customHeight="1" x14ac:dyDescent="0.35">
      <c r="A11" s="164" t="s">
        <v>21</v>
      </c>
      <c r="B11" s="12">
        <v>1</v>
      </c>
      <c r="C11" s="12" t="s">
        <v>136</v>
      </c>
      <c r="D11" s="12" t="s">
        <v>134</v>
      </c>
      <c r="E11" s="12" t="s">
        <v>136</v>
      </c>
      <c r="F11" s="12" t="s">
        <v>134</v>
      </c>
      <c r="G11" s="12"/>
      <c r="H11" s="12">
        <v>2</v>
      </c>
      <c r="I11" s="12" t="s">
        <v>136</v>
      </c>
      <c r="J11" s="12" t="s">
        <v>136</v>
      </c>
      <c r="K11" s="12" t="s">
        <v>136</v>
      </c>
      <c r="L11" s="12" t="s">
        <v>134</v>
      </c>
      <c r="M11" s="12">
        <v>3</v>
      </c>
      <c r="N11" s="12" t="s">
        <v>134</v>
      </c>
      <c r="P11" s="11"/>
      <c r="Q11" s="67"/>
    </row>
    <row r="12" spans="1:17" ht="12" customHeight="1" x14ac:dyDescent="0.35">
      <c r="A12" s="164" t="s">
        <v>22</v>
      </c>
      <c r="B12" s="12">
        <v>2</v>
      </c>
      <c r="C12" s="12" t="s">
        <v>136</v>
      </c>
      <c r="D12" s="12" t="s">
        <v>134</v>
      </c>
      <c r="E12" s="12" t="s">
        <v>136</v>
      </c>
      <c r="F12" s="12" t="s">
        <v>134</v>
      </c>
      <c r="G12" s="12"/>
      <c r="H12" s="12">
        <v>31</v>
      </c>
      <c r="I12" s="12">
        <v>35</v>
      </c>
      <c r="J12" s="12" t="s">
        <v>136</v>
      </c>
      <c r="K12" s="12">
        <v>30</v>
      </c>
      <c r="L12" s="12" t="s">
        <v>134</v>
      </c>
      <c r="M12" s="12">
        <v>33</v>
      </c>
      <c r="N12" s="12" t="s">
        <v>134</v>
      </c>
    </row>
    <row r="13" spans="1:17" ht="12" customHeight="1" x14ac:dyDescent="0.35">
      <c r="A13" s="164" t="s">
        <v>23</v>
      </c>
      <c r="B13" s="12">
        <v>237</v>
      </c>
      <c r="C13" s="12">
        <v>274</v>
      </c>
      <c r="D13" s="12">
        <v>96884</v>
      </c>
      <c r="E13" s="12">
        <v>732941</v>
      </c>
      <c r="F13" s="12" t="s">
        <v>134</v>
      </c>
      <c r="G13" s="12"/>
      <c r="H13" s="12">
        <v>21</v>
      </c>
      <c r="I13" s="12">
        <v>21</v>
      </c>
      <c r="J13" s="12" t="s">
        <v>136</v>
      </c>
      <c r="K13" s="12">
        <v>16</v>
      </c>
      <c r="L13" s="12">
        <v>1</v>
      </c>
      <c r="M13" s="12">
        <v>257</v>
      </c>
      <c r="N13" s="12">
        <v>1</v>
      </c>
    </row>
    <row r="14" spans="1:17" ht="12" customHeight="1" x14ac:dyDescent="0.35">
      <c r="A14" s="164" t="s">
        <v>24</v>
      </c>
      <c r="B14" s="12">
        <v>86</v>
      </c>
      <c r="C14" s="12" t="s">
        <v>136</v>
      </c>
      <c r="D14" s="12">
        <v>22841</v>
      </c>
      <c r="E14" s="12" t="s">
        <v>136</v>
      </c>
      <c r="F14" s="12" t="s">
        <v>134</v>
      </c>
      <c r="G14" s="12"/>
      <c r="H14" s="12">
        <v>44</v>
      </c>
      <c r="I14" s="12">
        <v>54</v>
      </c>
      <c r="J14" s="12">
        <v>7</v>
      </c>
      <c r="K14" s="12">
        <v>34</v>
      </c>
      <c r="L14" s="12">
        <v>13</v>
      </c>
      <c r="M14" s="12">
        <v>130</v>
      </c>
      <c r="N14" s="12" t="s">
        <v>134</v>
      </c>
    </row>
    <row r="15" spans="1:17" ht="12" customHeight="1" x14ac:dyDescent="0.35">
      <c r="A15" s="164" t="s">
        <v>25</v>
      </c>
      <c r="B15" s="12">
        <v>399</v>
      </c>
      <c r="C15" s="12">
        <v>526</v>
      </c>
      <c r="D15" s="12">
        <v>96303</v>
      </c>
      <c r="E15" s="12">
        <v>1454542</v>
      </c>
      <c r="F15" s="12" t="s">
        <v>134</v>
      </c>
      <c r="G15" s="12"/>
      <c r="H15" s="12">
        <v>260</v>
      </c>
      <c r="I15" s="12">
        <v>381</v>
      </c>
      <c r="J15" s="12">
        <v>30</v>
      </c>
      <c r="K15" s="12">
        <v>223</v>
      </c>
      <c r="L15" s="12">
        <v>87</v>
      </c>
      <c r="M15" s="12">
        <v>658</v>
      </c>
      <c r="N15" s="12">
        <v>1</v>
      </c>
    </row>
    <row r="16" spans="1:17" ht="12" customHeight="1" x14ac:dyDescent="0.35">
      <c r="A16" s="164" t="s">
        <v>26</v>
      </c>
      <c r="B16" s="12">
        <v>38</v>
      </c>
      <c r="C16" s="12">
        <v>48</v>
      </c>
      <c r="D16" s="12">
        <v>11226</v>
      </c>
      <c r="E16" s="12">
        <v>102022</v>
      </c>
      <c r="F16" s="12" t="s">
        <v>134</v>
      </c>
      <c r="G16" s="12"/>
      <c r="H16" s="12">
        <v>79</v>
      </c>
      <c r="I16" s="12">
        <v>119</v>
      </c>
      <c r="J16" s="12">
        <v>8</v>
      </c>
      <c r="K16" s="12">
        <v>77</v>
      </c>
      <c r="L16" s="12">
        <v>23</v>
      </c>
      <c r="M16" s="12">
        <v>117</v>
      </c>
      <c r="N16" s="12" t="s">
        <v>134</v>
      </c>
    </row>
    <row r="17" spans="1:14" ht="12" customHeight="1" x14ac:dyDescent="0.35">
      <c r="A17" s="164" t="s">
        <v>27</v>
      </c>
      <c r="B17" s="12">
        <v>78</v>
      </c>
      <c r="C17" s="12">
        <v>90</v>
      </c>
      <c r="D17" s="12">
        <v>11408</v>
      </c>
      <c r="E17" s="12">
        <v>273853</v>
      </c>
      <c r="F17" s="12" t="s">
        <v>134</v>
      </c>
      <c r="G17" s="12"/>
      <c r="H17" s="12">
        <v>17</v>
      </c>
      <c r="I17" s="12">
        <v>18</v>
      </c>
      <c r="J17" s="12">
        <v>6</v>
      </c>
      <c r="K17" s="12">
        <v>9</v>
      </c>
      <c r="L17" s="12">
        <v>3</v>
      </c>
      <c r="M17" s="12">
        <v>94</v>
      </c>
      <c r="N17" s="12">
        <v>1</v>
      </c>
    </row>
    <row r="18" spans="1:14" ht="12" customHeight="1" x14ac:dyDescent="0.35">
      <c r="A18" s="164" t="s">
        <v>28</v>
      </c>
      <c r="B18" s="12">
        <v>46</v>
      </c>
      <c r="C18" s="12">
        <v>56</v>
      </c>
      <c r="D18" s="12">
        <v>5427</v>
      </c>
      <c r="E18" s="12">
        <v>132044</v>
      </c>
      <c r="F18" s="12" t="s">
        <v>134</v>
      </c>
      <c r="G18" s="12"/>
      <c r="H18" s="12">
        <v>34</v>
      </c>
      <c r="I18" s="12">
        <v>38</v>
      </c>
      <c r="J18" s="12">
        <v>8</v>
      </c>
      <c r="K18" s="12">
        <v>27</v>
      </c>
      <c r="L18" s="12">
        <v>3</v>
      </c>
      <c r="M18" s="12">
        <v>79</v>
      </c>
      <c r="N18" s="12">
        <v>1</v>
      </c>
    </row>
    <row r="19" spans="1:14" ht="12" customHeight="1" x14ac:dyDescent="0.35">
      <c r="A19" s="164" t="s">
        <v>29</v>
      </c>
      <c r="B19" s="12">
        <v>10</v>
      </c>
      <c r="C19" s="12">
        <v>11</v>
      </c>
      <c r="D19" s="12">
        <v>1440</v>
      </c>
      <c r="E19" s="12">
        <v>33449</v>
      </c>
      <c r="F19" s="12" t="s">
        <v>134</v>
      </c>
      <c r="G19" s="12"/>
      <c r="H19" s="12">
        <v>17</v>
      </c>
      <c r="I19" s="12">
        <v>31</v>
      </c>
      <c r="J19" s="12">
        <v>1</v>
      </c>
      <c r="K19" s="12">
        <v>16</v>
      </c>
      <c r="L19" s="12">
        <v>14</v>
      </c>
      <c r="M19" s="12">
        <v>27</v>
      </c>
      <c r="N19" s="12" t="s">
        <v>134</v>
      </c>
    </row>
    <row r="20" spans="1:14" ht="12" customHeight="1" x14ac:dyDescent="0.35">
      <c r="A20" s="164" t="s">
        <v>30</v>
      </c>
      <c r="B20" s="12">
        <v>19</v>
      </c>
      <c r="C20" s="12">
        <v>19</v>
      </c>
      <c r="D20" s="12">
        <v>8109</v>
      </c>
      <c r="E20" s="12">
        <v>58940</v>
      </c>
      <c r="F20" s="12" t="s">
        <v>134</v>
      </c>
      <c r="G20" s="12"/>
      <c r="H20" s="12">
        <v>3</v>
      </c>
      <c r="I20" s="12">
        <v>3</v>
      </c>
      <c r="J20" s="12">
        <v>3</v>
      </c>
      <c r="K20" s="12" t="s">
        <v>134</v>
      </c>
      <c r="L20" s="12" t="s">
        <v>134</v>
      </c>
      <c r="M20" s="12">
        <v>22</v>
      </c>
      <c r="N20" s="12" t="s">
        <v>134</v>
      </c>
    </row>
    <row r="21" spans="1:14" ht="12" customHeight="1" x14ac:dyDescent="0.35">
      <c r="A21" s="164" t="s">
        <v>31</v>
      </c>
      <c r="B21" s="12">
        <v>17</v>
      </c>
      <c r="C21" s="12" t="s">
        <v>136</v>
      </c>
      <c r="D21" s="12" t="s">
        <v>134</v>
      </c>
      <c r="E21" s="12">
        <v>40092</v>
      </c>
      <c r="F21" s="12" t="s">
        <v>134</v>
      </c>
      <c r="G21" s="12"/>
      <c r="H21" s="12" t="s">
        <v>134</v>
      </c>
      <c r="I21" s="12" t="s">
        <v>134</v>
      </c>
      <c r="J21" s="12" t="s">
        <v>134</v>
      </c>
      <c r="K21" s="12" t="s">
        <v>134</v>
      </c>
      <c r="L21" s="12" t="s">
        <v>134</v>
      </c>
      <c r="M21" s="12">
        <v>17</v>
      </c>
      <c r="N21" s="12" t="s">
        <v>134</v>
      </c>
    </row>
    <row r="22" spans="1:14" ht="12" customHeight="1" x14ac:dyDescent="0.35">
      <c r="A22" s="164" t="s">
        <v>32</v>
      </c>
      <c r="B22" s="12">
        <v>20</v>
      </c>
      <c r="C22" s="12">
        <v>20</v>
      </c>
      <c r="D22" s="12" t="s">
        <v>134</v>
      </c>
      <c r="E22" s="12">
        <v>24250</v>
      </c>
      <c r="F22" s="12" t="s">
        <v>134</v>
      </c>
      <c r="G22" s="12"/>
      <c r="H22" s="12">
        <v>4</v>
      </c>
      <c r="I22" s="12">
        <v>4</v>
      </c>
      <c r="J22" s="12">
        <v>1</v>
      </c>
      <c r="K22" s="12" t="s">
        <v>134</v>
      </c>
      <c r="L22" s="12">
        <v>3</v>
      </c>
      <c r="M22" s="12">
        <v>24</v>
      </c>
      <c r="N22" s="12" t="s">
        <v>134</v>
      </c>
    </row>
    <row r="23" spans="1:14" ht="12" customHeight="1" x14ac:dyDescent="0.35">
      <c r="A23" s="164" t="s">
        <v>33</v>
      </c>
      <c r="B23" s="12">
        <v>12</v>
      </c>
      <c r="C23" s="12" t="s">
        <v>136</v>
      </c>
      <c r="D23" s="12" t="s">
        <v>134</v>
      </c>
      <c r="E23" s="12">
        <v>17684</v>
      </c>
      <c r="F23" s="12" t="s">
        <v>134</v>
      </c>
      <c r="G23" s="12"/>
      <c r="H23" s="12">
        <v>1</v>
      </c>
      <c r="I23" s="12" t="s">
        <v>136</v>
      </c>
      <c r="J23" s="12" t="s">
        <v>136</v>
      </c>
      <c r="K23" s="12" t="s">
        <v>136</v>
      </c>
      <c r="L23" s="12" t="s">
        <v>134</v>
      </c>
      <c r="M23" s="12">
        <v>13</v>
      </c>
      <c r="N23" s="12" t="s">
        <v>134</v>
      </c>
    </row>
    <row r="24" spans="1:14" ht="12" customHeight="1" x14ac:dyDescent="0.35">
      <c r="A24" s="164" t="s">
        <v>34</v>
      </c>
      <c r="B24" s="12">
        <v>15</v>
      </c>
      <c r="C24" s="12">
        <v>15</v>
      </c>
      <c r="D24" s="12" t="s">
        <v>134</v>
      </c>
      <c r="E24" s="12">
        <v>30100</v>
      </c>
      <c r="F24" s="12" t="s">
        <v>134</v>
      </c>
      <c r="G24" s="12"/>
      <c r="H24" s="12" t="s">
        <v>134</v>
      </c>
      <c r="I24" s="12" t="s">
        <v>134</v>
      </c>
      <c r="J24" s="12" t="s">
        <v>134</v>
      </c>
      <c r="K24" s="12" t="s">
        <v>134</v>
      </c>
      <c r="L24" s="12" t="s">
        <v>134</v>
      </c>
      <c r="M24" s="12">
        <v>15</v>
      </c>
      <c r="N24" s="12" t="s">
        <v>134</v>
      </c>
    </row>
    <row r="25" spans="1:14" ht="12" customHeight="1" x14ac:dyDescent="0.35">
      <c r="A25" s="164" t="s">
        <v>35</v>
      </c>
      <c r="B25" s="12">
        <v>24</v>
      </c>
      <c r="C25" s="12">
        <v>24</v>
      </c>
      <c r="D25" s="12">
        <v>1826</v>
      </c>
      <c r="E25" s="12">
        <v>37450</v>
      </c>
      <c r="F25" s="12" t="s">
        <v>134</v>
      </c>
      <c r="G25" s="12"/>
      <c r="H25" s="12">
        <v>20</v>
      </c>
      <c r="I25" s="12" t="s">
        <v>136</v>
      </c>
      <c r="J25" s="12" t="s">
        <v>136</v>
      </c>
      <c r="K25" s="12" t="s">
        <v>136</v>
      </c>
      <c r="L25" s="12">
        <v>13</v>
      </c>
      <c r="M25" s="12">
        <v>42</v>
      </c>
      <c r="N25" s="12">
        <v>2</v>
      </c>
    </row>
    <row r="26" spans="1:14" ht="12" customHeight="1" x14ac:dyDescent="0.35">
      <c r="A26" s="164" t="s">
        <v>36</v>
      </c>
      <c r="B26" s="12" t="s">
        <v>134</v>
      </c>
      <c r="C26" s="12" t="s">
        <v>134</v>
      </c>
      <c r="D26" s="12" t="s">
        <v>134</v>
      </c>
      <c r="E26" s="12" t="s">
        <v>134</v>
      </c>
      <c r="F26" s="12" t="s">
        <v>134</v>
      </c>
      <c r="G26" s="12"/>
      <c r="H26" s="12">
        <v>6</v>
      </c>
      <c r="I26" s="12">
        <v>12</v>
      </c>
      <c r="J26" s="12" t="s">
        <v>134</v>
      </c>
      <c r="K26" s="12">
        <v>6</v>
      </c>
      <c r="L26" s="12">
        <v>6</v>
      </c>
      <c r="M26" s="12">
        <v>6</v>
      </c>
      <c r="N26" s="12" t="s">
        <v>134</v>
      </c>
    </row>
    <row r="27" spans="1:14" ht="12" customHeight="1" x14ac:dyDescent="0.35">
      <c r="A27" s="164" t="s">
        <v>37</v>
      </c>
      <c r="B27" s="12" t="s">
        <v>134</v>
      </c>
      <c r="C27" s="12" t="s">
        <v>134</v>
      </c>
      <c r="D27" s="12" t="s">
        <v>134</v>
      </c>
      <c r="E27" s="12" t="s">
        <v>134</v>
      </c>
      <c r="F27" s="12" t="s">
        <v>134</v>
      </c>
      <c r="G27" s="12"/>
      <c r="H27" s="12" t="s">
        <v>134</v>
      </c>
      <c r="I27" s="12" t="s">
        <v>134</v>
      </c>
      <c r="J27" s="12" t="s">
        <v>134</v>
      </c>
      <c r="K27" s="12" t="s">
        <v>134</v>
      </c>
      <c r="L27" s="12" t="s">
        <v>134</v>
      </c>
      <c r="M27" s="17" t="s">
        <v>134</v>
      </c>
      <c r="N27" s="17" t="s">
        <v>134</v>
      </c>
    </row>
    <row r="28" spans="1:14" ht="3" customHeight="1" x14ac:dyDescent="0.35">
      <c r="A28" s="1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s="43" customFormat="1" ht="13" x14ac:dyDescent="0.3">
      <c r="A29" s="66" t="s">
        <v>139</v>
      </c>
      <c r="B29" s="24">
        <v>1884</v>
      </c>
      <c r="C29" s="24">
        <v>2282</v>
      </c>
      <c r="D29" s="24">
        <v>528494</v>
      </c>
      <c r="E29" s="24">
        <v>6998501</v>
      </c>
      <c r="F29" s="24" t="s">
        <v>134</v>
      </c>
      <c r="G29" s="206">
        <v>0</v>
      </c>
      <c r="H29" s="24">
        <v>96</v>
      </c>
      <c r="I29" s="24">
        <v>149</v>
      </c>
      <c r="J29" s="24">
        <v>32</v>
      </c>
      <c r="K29" s="24">
        <v>65</v>
      </c>
      <c r="L29" s="24">
        <v>37</v>
      </c>
      <c r="M29" s="24">
        <v>1979</v>
      </c>
      <c r="N29" s="24">
        <v>1</v>
      </c>
    </row>
    <row r="30" spans="1:14" s="43" customFormat="1" ht="13" x14ac:dyDescent="0.3">
      <c r="A30" s="66" t="s">
        <v>140</v>
      </c>
      <c r="B30" s="24">
        <v>724</v>
      </c>
      <c r="C30" s="24">
        <v>898</v>
      </c>
      <c r="D30" s="24">
        <v>216028</v>
      </c>
      <c r="E30" s="24">
        <v>2415343</v>
      </c>
      <c r="F30" s="24" t="s">
        <v>134</v>
      </c>
      <c r="G30" s="206">
        <v>0</v>
      </c>
      <c r="H30" s="24">
        <v>356</v>
      </c>
      <c r="I30" s="24">
        <v>491</v>
      </c>
      <c r="J30" s="24">
        <v>42</v>
      </c>
      <c r="K30" s="24">
        <v>303</v>
      </c>
      <c r="L30" s="24">
        <v>101</v>
      </c>
      <c r="M30" s="24">
        <v>1078</v>
      </c>
      <c r="N30" s="24">
        <v>2</v>
      </c>
    </row>
    <row r="31" spans="1:14" s="43" customFormat="1" ht="13" x14ac:dyDescent="0.3">
      <c r="A31" s="66" t="s">
        <v>38</v>
      </c>
      <c r="B31" s="24">
        <v>172</v>
      </c>
      <c r="C31" s="24">
        <v>205</v>
      </c>
      <c r="D31" s="24">
        <v>29501</v>
      </c>
      <c r="E31" s="24">
        <v>541368</v>
      </c>
      <c r="F31" s="24" t="s">
        <v>134</v>
      </c>
      <c r="G31" s="206"/>
      <c r="H31" s="24">
        <v>147</v>
      </c>
      <c r="I31" s="24">
        <v>206</v>
      </c>
      <c r="J31" s="24">
        <v>23</v>
      </c>
      <c r="K31" s="24">
        <v>129</v>
      </c>
      <c r="L31" s="24">
        <v>43</v>
      </c>
      <c r="M31" s="24">
        <v>317</v>
      </c>
      <c r="N31" s="24">
        <v>2</v>
      </c>
    </row>
    <row r="32" spans="1:14" s="43" customFormat="1" ht="13" x14ac:dyDescent="0.3">
      <c r="A32" s="66" t="s">
        <v>145</v>
      </c>
      <c r="B32" s="24">
        <f>+B20+B21+B22+B23+B24+B25</f>
        <v>107</v>
      </c>
      <c r="C32" s="24">
        <v>107</v>
      </c>
      <c r="D32" s="24">
        <f>+D25+D20</f>
        <v>9935</v>
      </c>
      <c r="E32" s="24">
        <f t="shared" ref="E32" si="0">+E20+E21+E22+E23+E24+E25</f>
        <v>208516</v>
      </c>
      <c r="F32" s="24" t="s">
        <v>134</v>
      </c>
      <c r="G32" s="206"/>
      <c r="H32" s="24">
        <f>+H20+H22+H23+H25</f>
        <v>28</v>
      </c>
      <c r="I32" s="24">
        <v>44</v>
      </c>
      <c r="J32" s="24">
        <v>14</v>
      </c>
      <c r="K32" s="24">
        <v>13</v>
      </c>
      <c r="L32" s="24">
        <f>+L22+L25</f>
        <v>16</v>
      </c>
      <c r="M32" s="24">
        <f>+M20+M21+M22+M23+M24+M25</f>
        <v>133</v>
      </c>
      <c r="N32" s="24">
        <f>+N25</f>
        <v>2</v>
      </c>
    </row>
    <row r="33" spans="1:14" s="43" customFormat="1" ht="13" x14ac:dyDescent="0.3">
      <c r="A33" s="66" t="s">
        <v>146</v>
      </c>
      <c r="B33" s="24" t="s">
        <v>134</v>
      </c>
      <c r="C33" s="24" t="s">
        <v>134</v>
      </c>
      <c r="D33" s="24" t="s">
        <v>134</v>
      </c>
      <c r="E33" s="24" t="s">
        <v>134</v>
      </c>
      <c r="F33" s="24" t="s">
        <v>134</v>
      </c>
      <c r="G33" s="206"/>
      <c r="H33" s="24">
        <f>+H26</f>
        <v>6</v>
      </c>
      <c r="I33" s="24">
        <f t="shared" ref="I33:N33" si="1">+I26</f>
        <v>12</v>
      </c>
      <c r="J33" s="24" t="str">
        <f t="shared" si="1"/>
        <v>-</v>
      </c>
      <c r="K33" s="24">
        <f t="shared" si="1"/>
        <v>6</v>
      </c>
      <c r="L33" s="24">
        <f t="shared" si="1"/>
        <v>6</v>
      </c>
      <c r="M33" s="24">
        <f t="shared" si="1"/>
        <v>6</v>
      </c>
      <c r="N33" s="24" t="str">
        <f t="shared" si="1"/>
        <v>-</v>
      </c>
    </row>
    <row r="34" spans="1:14" s="43" customFormat="1" ht="3" customHeight="1" x14ac:dyDescent="0.3">
      <c r="A34" s="66"/>
      <c r="B34" s="19"/>
      <c r="C34" s="19"/>
      <c r="D34" s="19"/>
      <c r="E34" s="19"/>
      <c r="F34" s="19"/>
      <c r="G34" s="65"/>
      <c r="H34" s="19"/>
      <c r="I34" s="19"/>
      <c r="J34" s="19"/>
      <c r="K34" s="19"/>
      <c r="L34" s="19"/>
      <c r="M34" s="19"/>
      <c r="N34" s="19"/>
    </row>
    <row r="35" spans="1:14" s="43" customFormat="1" ht="13" x14ac:dyDescent="0.3">
      <c r="A35" s="64" t="s">
        <v>65</v>
      </c>
      <c r="B35" s="24">
        <v>2887</v>
      </c>
      <c r="C35" s="24">
        <v>3492</v>
      </c>
      <c r="D35" s="24">
        <v>783958</v>
      </c>
      <c r="E35" s="24">
        <v>10163728</v>
      </c>
      <c r="F35" s="24" t="s">
        <v>134</v>
      </c>
      <c r="G35" s="63"/>
      <c r="H35" s="24">
        <v>633</v>
      </c>
      <c r="I35" s="24">
        <v>902</v>
      </c>
      <c r="J35" s="24">
        <v>111</v>
      </c>
      <c r="K35" s="24">
        <v>516</v>
      </c>
      <c r="L35" s="24">
        <v>203</v>
      </c>
      <c r="M35" s="24">
        <v>3513</v>
      </c>
      <c r="N35" s="24">
        <v>7</v>
      </c>
    </row>
    <row r="36" spans="1:14" x14ac:dyDescent="0.35">
      <c r="A36" s="243" t="s">
        <v>40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4" ht="14.75" customHeight="1" x14ac:dyDescent="0.35">
      <c r="A37" s="243" t="s">
        <v>43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4" x14ac:dyDescent="0.35">
      <c r="A38" s="274" t="s">
        <v>41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4" x14ac:dyDescent="0.35">
      <c r="A39" s="274" t="s">
        <v>42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4" x14ac:dyDescent="0.35">
      <c r="A40" s="27" t="s">
        <v>81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4" x14ac:dyDescent="0.35">
      <c r="A41" s="272" t="s">
        <v>44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</row>
    <row r="43" spans="1:14" x14ac:dyDescent="0.3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x14ac:dyDescent="0.3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x14ac:dyDescent="0.3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1:14" x14ac:dyDescent="0.3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3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2:14" x14ac:dyDescent="0.3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1" spans="2:14" x14ac:dyDescent="0.3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2:14" x14ac:dyDescent="0.3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</sheetData>
  <mergeCells count="19">
    <mergeCell ref="A41:M41"/>
    <mergeCell ref="K4:K5"/>
    <mergeCell ref="M4:M5"/>
    <mergeCell ref="A36:M36"/>
    <mergeCell ref="A37:M37"/>
    <mergeCell ref="A38:M38"/>
    <mergeCell ref="A39:M39"/>
    <mergeCell ref="A4:A5"/>
    <mergeCell ref="M3:N3"/>
    <mergeCell ref="N4:N5"/>
    <mergeCell ref="B3:F3"/>
    <mergeCell ref="H3:L3"/>
    <mergeCell ref="B4:B5"/>
    <mergeCell ref="C4:C5"/>
    <mergeCell ref="D4:E4"/>
    <mergeCell ref="F4:F5"/>
    <mergeCell ref="H4:I4"/>
    <mergeCell ref="J4:J5"/>
    <mergeCell ref="L4:L5"/>
  </mergeCells>
  <pageMargins left="0.7" right="0.7" top="0.75" bottom="0.75" header="0.3" footer="0.3"/>
  <pageSetup paperSize="9" scale="9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4" zoomScale="95" zoomScaleNormal="95" workbookViewId="0">
      <selection activeCell="A10" sqref="A10:XFD11"/>
    </sheetView>
  </sheetViews>
  <sheetFormatPr defaultRowHeight="14.5" x14ac:dyDescent="0.35"/>
  <cols>
    <col min="1" max="1" width="18.54296875" customWidth="1"/>
    <col min="2" max="7" width="8.81640625" customWidth="1"/>
    <col min="8" max="8" width="0.81640625" customWidth="1"/>
    <col min="9" max="9" width="8.81640625" customWidth="1"/>
    <col min="10" max="10" width="10.1796875" customWidth="1"/>
    <col min="11" max="12" width="8.81640625" customWidth="1"/>
    <col min="13" max="13" width="0.81640625" customWidth="1"/>
    <col min="14" max="15" width="10.1796875" customWidth="1"/>
  </cols>
  <sheetData>
    <row r="1" spans="1:18" ht="15" customHeight="1" x14ac:dyDescent="0.35">
      <c r="A1" s="59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1"/>
      <c r="L1" s="1"/>
      <c r="M1" s="1"/>
      <c r="N1" s="1"/>
      <c r="O1" s="1"/>
    </row>
    <row r="2" spans="1:18" x14ac:dyDescent="0.35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x14ac:dyDescent="0.35">
      <c r="A3" s="4" t="s">
        <v>0</v>
      </c>
      <c r="B3" s="248" t="s">
        <v>1</v>
      </c>
      <c r="C3" s="248"/>
      <c r="D3" s="248"/>
      <c r="E3" s="248"/>
      <c r="F3" s="248"/>
      <c r="G3" s="248"/>
      <c r="I3" s="245" t="s">
        <v>45</v>
      </c>
      <c r="J3" s="245"/>
      <c r="K3" s="245"/>
      <c r="L3" s="245"/>
      <c r="M3" s="5"/>
      <c r="N3" s="248" t="s">
        <v>3</v>
      </c>
      <c r="O3" s="248"/>
    </row>
    <row r="4" spans="1:18" ht="21" customHeight="1" x14ac:dyDescent="0.35">
      <c r="A4" s="262" t="s">
        <v>52</v>
      </c>
      <c r="B4" s="257" t="s">
        <v>129</v>
      </c>
      <c r="C4" s="270" t="s">
        <v>46</v>
      </c>
      <c r="D4" s="259" t="s">
        <v>5</v>
      </c>
      <c r="E4" s="259"/>
      <c r="F4" s="259"/>
      <c r="G4" s="259"/>
      <c r="H4" s="7"/>
      <c r="I4" s="259" t="s">
        <v>47</v>
      </c>
      <c r="J4" s="259"/>
      <c r="K4" s="278" t="s">
        <v>126</v>
      </c>
      <c r="L4" s="278" t="s">
        <v>48</v>
      </c>
      <c r="M4" s="31"/>
      <c r="N4" s="280" t="s">
        <v>9</v>
      </c>
      <c r="O4" s="281" t="s">
        <v>10</v>
      </c>
    </row>
    <row r="5" spans="1:18" ht="27.75" customHeight="1" x14ac:dyDescent="0.35">
      <c r="A5" s="275"/>
      <c r="B5" s="276"/>
      <c r="C5" s="277"/>
      <c r="D5" s="32" t="s">
        <v>11</v>
      </c>
      <c r="E5" s="32" t="s">
        <v>49</v>
      </c>
      <c r="F5" s="32" t="s">
        <v>50</v>
      </c>
      <c r="G5" s="32" t="s">
        <v>51</v>
      </c>
      <c r="H5" s="33"/>
      <c r="I5" s="32" t="s">
        <v>14</v>
      </c>
      <c r="J5" s="32" t="s">
        <v>15</v>
      </c>
      <c r="K5" s="279"/>
      <c r="L5" s="279"/>
      <c r="M5" s="34"/>
      <c r="N5" s="277"/>
      <c r="O5" s="282"/>
    </row>
    <row r="6" spans="1:18" ht="12.75" customHeight="1" x14ac:dyDescent="0.35">
      <c r="A6" s="164" t="s">
        <v>16</v>
      </c>
      <c r="B6" s="12">
        <v>633</v>
      </c>
      <c r="C6" s="12" t="s">
        <v>136</v>
      </c>
      <c r="D6" s="12" t="s">
        <v>135</v>
      </c>
      <c r="E6" s="12" t="s">
        <v>134</v>
      </c>
      <c r="F6" s="12" t="s">
        <v>135</v>
      </c>
      <c r="G6" s="12">
        <v>2428</v>
      </c>
      <c r="H6" s="161"/>
      <c r="I6" s="161">
        <v>98</v>
      </c>
      <c r="J6" s="12" t="s">
        <v>136</v>
      </c>
      <c r="K6" s="12" t="s">
        <v>136</v>
      </c>
      <c r="L6" s="12" t="s">
        <v>136</v>
      </c>
      <c r="M6" s="12"/>
      <c r="N6" s="12">
        <v>702</v>
      </c>
      <c r="O6" s="12">
        <v>29</v>
      </c>
    </row>
    <row r="7" spans="1:18" ht="12" customHeight="1" x14ac:dyDescent="0.35">
      <c r="A7" s="166" t="s">
        <v>17</v>
      </c>
      <c r="B7" s="12">
        <v>612</v>
      </c>
      <c r="C7" s="12">
        <v>626</v>
      </c>
      <c r="D7" s="12" t="s">
        <v>135</v>
      </c>
      <c r="E7" s="12" t="s">
        <v>134</v>
      </c>
      <c r="F7" s="12" t="s">
        <v>134</v>
      </c>
      <c r="G7" s="12" t="s">
        <v>134</v>
      </c>
      <c r="H7" s="12"/>
      <c r="I7" s="12">
        <v>151</v>
      </c>
      <c r="J7" s="12">
        <v>255</v>
      </c>
      <c r="K7" s="12">
        <v>146</v>
      </c>
      <c r="L7" s="12">
        <v>86</v>
      </c>
      <c r="M7" s="12"/>
      <c r="N7" s="12">
        <v>640</v>
      </c>
      <c r="O7" s="12">
        <v>123</v>
      </c>
    </row>
    <row r="8" spans="1:18" ht="12" customHeight="1" x14ac:dyDescent="0.35">
      <c r="A8" s="166" t="s">
        <v>18</v>
      </c>
      <c r="B8" s="12">
        <v>3086</v>
      </c>
      <c r="C8" s="12" t="s">
        <v>136</v>
      </c>
      <c r="D8" s="12" t="s">
        <v>135</v>
      </c>
      <c r="E8" s="12" t="s">
        <v>134</v>
      </c>
      <c r="F8" s="12" t="s">
        <v>134</v>
      </c>
      <c r="G8" s="12">
        <v>545</v>
      </c>
      <c r="H8" s="12"/>
      <c r="I8" s="12">
        <v>287</v>
      </c>
      <c r="J8" s="12">
        <v>503</v>
      </c>
      <c r="K8" s="12">
        <v>201</v>
      </c>
      <c r="L8" s="12">
        <v>241</v>
      </c>
      <c r="M8" s="12"/>
      <c r="N8" s="12">
        <v>3302</v>
      </c>
      <c r="O8" s="12">
        <v>71</v>
      </c>
    </row>
    <row r="9" spans="1:18" ht="12" customHeight="1" x14ac:dyDescent="0.35">
      <c r="A9" s="166" t="s">
        <v>19</v>
      </c>
      <c r="B9" s="12" t="s">
        <v>134</v>
      </c>
      <c r="C9" s="12" t="s">
        <v>134</v>
      </c>
      <c r="D9" s="12" t="s">
        <v>134</v>
      </c>
      <c r="E9" s="12" t="s">
        <v>134</v>
      </c>
      <c r="F9" s="12" t="s">
        <v>134</v>
      </c>
      <c r="G9" s="12" t="s">
        <v>134</v>
      </c>
      <c r="H9" s="12"/>
      <c r="I9" s="12">
        <v>1</v>
      </c>
      <c r="J9" s="12" t="s">
        <v>136</v>
      </c>
      <c r="K9" s="12" t="s">
        <v>136</v>
      </c>
      <c r="L9" s="12" t="s">
        <v>136</v>
      </c>
      <c r="M9" s="12"/>
      <c r="N9" s="12">
        <v>1</v>
      </c>
      <c r="O9" s="12" t="s">
        <v>134</v>
      </c>
      <c r="Q9" s="36"/>
      <c r="R9" s="36"/>
    </row>
    <row r="10" spans="1:18" ht="12" customHeight="1" x14ac:dyDescent="0.35">
      <c r="A10" s="166" t="s">
        <v>20</v>
      </c>
      <c r="B10" s="12">
        <v>538</v>
      </c>
      <c r="C10" s="12" t="s">
        <v>136</v>
      </c>
      <c r="D10" s="12" t="s">
        <v>135</v>
      </c>
      <c r="E10" s="12" t="s">
        <v>134</v>
      </c>
      <c r="F10" s="12" t="s">
        <v>134</v>
      </c>
      <c r="G10" s="12" t="s">
        <v>134</v>
      </c>
      <c r="H10" s="12"/>
      <c r="I10" s="12">
        <v>2</v>
      </c>
      <c r="J10" s="12" t="s">
        <v>136</v>
      </c>
      <c r="K10" s="12" t="s">
        <v>136</v>
      </c>
      <c r="L10" s="12" t="s">
        <v>134</v>
      </c>
      <c r="M10" s="12"/>
      <c r="N10" s="12">
        <v>540</v>
      </c>
      <c r="O10" s="12" t="s">
        <v>134</v>
      </c>
    </row>
    <row r="11" spans="1:18" ht="12" customHeight="1" x14ac:dyDescent="0.35">
      <c r="A11" s="167" t="s">
        <v>21</v>
      </c>
      <c r="B11" s="12">
        <v>532</v>
      </c>
      <c r="C11" s="12" t="s">
        <v>136</v>
      </c>
      <c r="D11" s="12" t="s">
        <v>134</v>
      </c>
      <c r="E11" s="12" t="s">
        <v>134</v>
      </c>
      <c r="F11" s="12" t="s">
        <v>134</v>
      </c>
      <c r="G11" s="12" t="s">
        <v>134</v>
      </c>
      <c r="H11" s="12"/>
      <c r="I11" s="12">
        <v>23</v>
      </c>
      <c r="J11" s="12" t="s">
        <v>136</v>
      </c>
      <c r="K11" s="12" t="s">
        <v>136</v>
      </c>
      <c r="L11" s="12">
        <v>22</v>
      </c>
      <c r="M11" s="12"/>
      <c r="N11" s="12">
        <v>552</v>
      </c>
      <c r="O11" s="12">
        <v>3</v>
      </c>
    </row>
    <row r="12" spans="1:18" ht="12" customHeight="1" x14ac:dyDescent="0.35">
      <c r="A12" s="167" t="s">
        <v>22</v>
      </c>
      <c r="B12" s="12">
        <v>1070</v>
      </c>
      <c r="C12" s="12" t="s">
        <v>136</v>
      </c>
      <c r="D12" s="12" t="s">
        <v>135</v>
      </c>
      <c r="E12" s="12" t="s">
        <v>134</v>
      </c>
      <c r="F12" s="12" t="s">
        <v>134</v>
      </c>
      <c r="G12" s="12" t="s">
        <v>134</v>
      </c>
      <c r="H12" s="12"/>
      <c r="I12" s="12">
        <v>25</v>
      </c>
      <c r="J12" s="12">
        <v>49</v>
      </c>
      <c r="K12" s="12">
        <v>23</v>
      </c>
      <c r="L12" s="12">
        <v>22</v>
      </c>
      <c r="M12" s="12"/>
      <c r="N12" s="12">
        <v>1092</v>
      </c>
      <c r="O12" s="12">
        <v>3</v>
      </c>
    </row>
    <row r="13" spans="1:18" ht="12" customHeight="1" x14ac:dyDescent="0.35">
      <c r="A13" s="166" t="s">
        <v>23</v>
      </c>
      <c r="B13" s="12">
        <v>1807</v>
      </c>
      <c r="C13" s="12">
        <v>1849</v>
      </c>
      <c r="D13" s="12" t="s">
        <v>134</v>
      </c>
      <c r="E13" s="12" t="s">
        <v>134</v>
      </c>
      <c r="F13" s="12" t="s">
        <v>134</v>
      </c>
      <c r="G13" s="12" t="s">
        <v>134</v>
      </c>
      <c r="H13" s="12"/>
      <c r="I13" s="12">
        <v>91</v>
      </c>
      <c r="J13" s="12">
        <v>170</v>
      </c>
      <c r="K13" s="12">
        <v>64</v>
      </c>
      <c r="L13" s="12">
        <v>78</v>
      </c>
      <c r="M13" s="12"/>
      <c r="N13" s="12">
        <v>1892</v>
      </c>
      <c r="O13" s="12">
        <v>6</v>
      </c>
    </row>
    <row r="14" spans="1:18" ht="12" customHeight="1" x14ac:dyDescent="0.35">
      <c r="A14" s="166" t="s">
        <v>24</v>
      </c>
      <c r="B14" s="12">
        <v>369</v>
      </c>
      <c r="C14" s="12" t="s">
        <v>136</v>
      </c>
      <c r="D14" s="12" t="s">
        <v>134</v>
      </c>
      <c r="E14" s="12" t="s">
        <v>134</v>
      </c>
      <c r="F14" s="12" t="s">
        <v>134</v>
      </c>
      <c r="G14" s="12" t="s">
        <v>134</v>
      </c>
      <c r="H14" s="12"/>
      <c r="I14" s="12">
        <v>36</v>
      </c>
      <c r="J14" s="12">
        <v>62</v>
      </c>
      <c r="K14" s="12">
        <v>30</v>
      </c>
      <c r="L14" s="12">
        <v>31</v>
      </c>
      <c r="M14" s="12"/>
      <c r="N14" s="12">
        <v>401</v>
      </c>
      <c r="O14" s="12">
        <v>4</v>
      </c>
    </row>
    <row r="15" spans="1:18" ht="12" customHeight="1" x14ac:dyDescent="0.35">
      <c r="A15" s="166" t="s">
        <v>25</v>
      </c>
      <c r="B15" s="12">
        <v>2521</v>
      </c>
      <c r="C15" s="12">
        <v>2587</v>
      </c>
      <c r="D15" s="12" t="s">
        <v>135</v>
      </c>
      <c r="E15" s="12" t="s">
        <v>134</v>
      </c>
      <c r="F15" s="12" t="s">
        <v>135</v>
      </c>
      <c r="G15" s="12" t="s">
        <v>134</v>
      </c>
      <c r="H15" s="12"/>
      <c r="I15" s="12">
        <v>438</v>
      </c>
      <c r="J15" s="12">
        <v>804</v>
      </c>
      <c r="K15" s="12">
        <v>306</v>
      </c>
      <c r="L15" s="12">
        <v>424</v>
      </c>
      <c r="M15" s="12"/>
      <c r="N15" s="12">
        <v>2876</v>
      </c>
      <c r="O15" s="12">
        <v>83</v>
      </c>
    </row>
    <row r="16" spans="1:18" ht="12" customHeight="1" x14ac:dyDescent="0.35">
      <c r="A16" s="166" t="s">
        <v>26</v>
      </c>
      <c r="B16" s="12">
        <v>634</v>
      </c>
      <c r="C16" s="12">
        <v>638</v>
      </c>
      <c r="D16" s="12" t="s">
        <v>134</v>
      </c>
      <c r="E16" s="12" t="s">
        <v>134</v>
      </c>
      <c r="F16" s="12" t="s">
        <v>135</v>
      </c>
      <c r="G16" s="12" t="s">
        <v>134</v>
      </c>
      <c r="H16" s="12"/>
      <c r="I16" s="12">
        <v>22</v>
      </c>
      <c r="J16" s="12">
        <v>27</v>
      </c>
      <c r="K16" s="12">
        <v>18</v>
      </c>
      <c r="L16" s="12">
        <v>6</v>
      </c>
      <c r="M16" s="12"/>
      <c r="N16" s="12">
        <v>655</v>
      </c>
      <c r="O16" s="12">
        <v>1</v>
      </c>
    </row>
    <row r="17" spans="1:15" ht="12" customHeight="1" x14ac:dyDescent="0.35">
      <c r="A17" s="166" t="s">
        <v>27</v>
      </c>
      <c r="B17" s="12">
        <v>11</v>
      </c>
      <c r="C17" s="12">
        <v>11</v>
      </c>
      <c r="D17" s="12" t="s">
        <v>134</v>
      </c>
      <c r="E17" s="12" t="s">
        <v>134</v>
      </c>
      <c r="F17" s="12" t="s">
        <v>135</v>
      </c>
      <c r="G17" s="12" t="s">
        <v>134</v>
      </c>
      <c r="H17" s="12"/>
      <c r="I17" s="12" t="s">
        <v>134</v>
      </c>
      <c r="J17" s="12" t="s">
        <v>134</v>
      </c>
      <c r="K17" s="12" t="s">
        <v>134</v>
      </c>
      <c r="L17" s="12" t="s">
        <v>134</v>
      </c>
      <c r="M17" s="12"/>
      <c r="N17" s="12">
        <v>11</v>
      </c>
      <c r="O17" s="12" t="s">
        <v>134</v>
      </c>
    </row>
    <row r="18" spans="1:15" ht="12" customHeight="1" x14ac:dyDescent="0.35">
      <c r="A18" s="166" t="s">
        <v>28</v>
      </c>
      <c r="B18" s="12">
        <v>49</v>
      </c>
      <c r="C18" s="12">
        <v>50</v>
      </c>
      <c r="D18" s="12" t="s">
        <v>135</v>
      </c>
      <c r="E18" s="12" t="s">
        <v>134</v>
      </c>
      <c r="F18" s="12" t="s">
        <v>135</v>
      </c>
      <c r="G18" s="12" t="s">
        <v>134</v>
      </c>
      <c r="H18" s="12"/>
      <c r="I18" s="12">
        <v>5</v>
      </c>
      <c r="J18" s="12">
        <v>9</v>
      </c>
      <c r="K18" s="12">
        <v>5</v>
      </c>
      <c r="L18" s="12">
        <v>3</v>
      </c>
      <c r="M18" s="12"/>
      <c r="N18" s="12">
        <v>54</v>
      </c>
      <c r="O18" s="12" t="s">
        <v>134</v>
      </c>
    </row>
    <row r="19" spans="1:15" ht="12" customHeight="1" x14ac:dyDescent="0.35">
      <c r="A19" s="166" t="s">
        <v>29</v>
      </c>
      <c r="B19" s="12">
        <v>942</v>
      </c>
      <c r="C19" s="12">
        <v>946</v>
      </c>
      <c r="D19" s="12" t="s">
        <v>134</v>
      </c>
      <c r="E19" s="12">
        <v>67084</v>
      </c>
      <c r="F19" s="12" t="s">
        <v>135</v>
      </c>
      <c r="G19" s="12">
        <v>64</v>
      </c>
      <c r="H19" s="12"/>
      <c r="I19" s="12">
        <v>31</v>
      </c>
      <c r="J19" s="12">
        <v>35</v>
      </c>
      <c r="K19" s="12">
        <v>28</v>
      </c>
      <c r="L19" s="12">
        <v>6</v>
      </c>
      <c r="M19" s="12"/>
      <c r="N19" s="12">
        <v>969</v>
      </c>
      <c r="O19" s="12">
        <v>4</v>
      </c>
    </row>
    <row r="20" spans="1:15" ht="12" customHeight="1" x14ac:dyDescent="0.35">
      <c r="A20" s="166" t="s">
        <v>30</v>
      </c>
      <c r="B20" s="12" t="s">
        <v>134</v>
      </c>
      <c r="C20" s="12" t="s">
        <v>134</v>
      </c>
      <c r="D20" s="12" t="s">
        <v>134</v>
      </c>
      <c r="E20" s="12" t="s">
        <v>134</v>
      </c>
      <c r="F20" s="12" t="s">
        <v>134</v>
      </c>
      <c r="G20" s="12" t="s">
        <v>134</v>
      </c>
      <c r="H20" s="12"/>
      <c r="I20" s="12" t="s">
        <v>134</v>
      </c>
      <c r="J20" s="12" t="s">
        <v>134</v>
      </c>
      <c r="K20" s="12" t="s">
        <v>134</v>
      </c>
      <c r="L20" s="12" t="s">
        <v>134</v>
      </c>
      <c r="M20" s="12"/>
      <c r="N20" s="12" t="s">
        <v>134</v>
      </c>
      <c r="O20" s="12" t="s">
        <v>134</v>
      </c>
    </row>
    <row r="21" spans="1:15" ht="12" customHeight="1" x14ac:dyDescent="0.35">
      <c r="A21" s="166" t="s">
        <v>31</v>
      </c>
      <c r="B21" s="12">
        <v>25</v>
      </c>
      <c r="C21" s="12">
        <v>25</v>
      </c>
      <c r="D21" s="12" t="s">
        <v>135</v>
      </c>
      <c r="E21" s="12">
        <v>397</v>
      </c>
      <c r="F21" s="12" t="s">
        <v>134</v>
      </c>
      <c r="G21" s="12" t="s">
        <v>134</v>
      </c>
      <c r="H21" s="12"/>
      <c r="I21" s="12">
        <v>5</v>
      </c>
      <c r="J21" s="12">
        <v>9</v>
      </c>
      <c r="K21" s="12">
        <v>5</v>
      </c>
      <c r="L21" s="12">
        <v>4</v>
      </c>
      <c r="M21" s="12"/>
      <c r="N21" s="12">
        <v>29</v>
      </c>
      <c r="O21" s="12">
        <v>1</v>
      </c>
    </row>
    <row r="22" spans="1:15" ht="12" customHeight="1" x14ac:dyDescent="0.35">
      <c r="A22" s="166" t="s">
        <v>32</v>
      </c>
      <c r="B22" s="12">
        <v>868</v>
      </c>
      <c r="C22" s="12">
        <v>888</v>
      </c>
      <c r="D22" s="12" t="s">
        <v>135</v>
      </c>
      <c r="E22" s="12">
        <v>150026</v>
      </c>
      <c r="F22" s="12" t="s">
        <v>135</v>
      </c>
      <c r="G22" s="12">
        <v>36</v>
      </c>
      <c r="H22" s="12"/>
      <c r="I22" s="12">
        <v>103</v>
      </c>
      <c r="J22" s="12">
        <v>117</v>
      </c>
      <c r="K22" s="12">
        <v>100</v>
      </c>
      <c r="L22" s="12">
        <v>15</v>
      </c>
      <c r="M22" s="12"/>
      <c r="N22" s="12">
        <v>953</v>
      </c>
      <c r="O22" s="12">
        <v>18</v>
      </c>
    </row>
    <row r="23" spans="1:15" ht="12" customHeight="1" x14ac:dyDescent="0.35">
      <c r="A23" s="166" t="s">
        <v>33</v>
      </c>
      <c r="B23" s="12">
        <v>132</v>
      </c>
      <c r="C23" s="12">
        <v>132</v>
      </c>
      <c r="D23" s="12" t="s">
        <v>135</v>
      </c>
      <c r="E23" s="12">
        <v>3752</v>
      </c>
      <c r="F23" s="12" t="s">
        <v>135</v>
      </c>
      <c r="G23" s="12" t="s">
        <v>134</v>
      </c>
      <c r="H23" s="12"/>
      <c r="I23" s="12">
        <v>33</v>
      </c>
      <c r="J23" s="12">
        <v>41</v>
      </c>
      <c r="K23" s="12">
        <v>33</v>
      </c>
      <c r="L23" s="12">
        <v>8</v>
      </c>
      <c r="M23" s="12"/>
      <c r="N23" s="12">
        <v>161</v>
      </c>
      <c r="O23" s="12">
        <v>4</v>
      </c>
    </row>
    <row r="24" spans="1:15" ht="12" customHeight="1" x14ac:dyDescent="0.35">
      <c r="A24" s="166" t="s">
        <v>34</v>
      </c>
      <c r="B24" s="12">
        <v>48</v>
      </c>
      <c r="C24" s="12">
        <v>48</v>
      </c>
      <c r="D24" s="12" t="s">
        <v>135</v>
      </c>
      <c r="E24" s="12" t="s">
        <v>134</v>
      </c>
      <c r="F24" s="12" t="s">
        <v>135</v>
      </c>
      <c r="G24" s="12">
        <v>1513</v>
      </c>
      <c r="H24" s="12"/>
      <c r="I24" s="12">
        <v>16</v>
      </c>
      <c r="J24" s="12">
        <v>26</v>
      </c>
      <c r="K24" s="12">
        <v>13</v>
      </c>
      <c r="L24" s="12">
        <v>13</v>
      </c>
      <c r="M24" s="12"/>
      <c r="N24" s="12">
        <v>60</v>
      </c>
      <c r="O24" s="12">
        <v>4</v>
      </c>
    </row>
    <row r="25" spans="1:15" ht="12" customHeight="1" x14ac:dyDescent="0.35">
      <c r="A25" s="166" t="s">
        <v>35</v>
      </c>
      <c r="B25" s="12">
        <v>62</v>
      </c>
      <c r="C25" s="12">
        <v>62</v>
      </c>
      <c r="D25" s="12" t="s">
        <v>135</v>
      </c>
      <c r="E25" s="12" t="s">
        <v>134</v>
      </c>
      <c r="F25" s="12" t="s">
        <v>135</v>
      </c>
      <c r="G25" s="12" t="s">
        <v>134</v>
      </c>
      <c r="H25" s="12"/>
      <c r="I25" s="12">
        <v>17</v>
      </c>
      <c r="J25" s="12">
        <v>33</v>
      </c>
      <c r="K25" s="12">
        <v>16</v>
      </c>
      <c r="L25" s="12">
        <v>17</v>
      </c>
      <c r="M25" s="12"/>
      <c r="N25" s="12">
        <v>73</v>
      </c>
      <c r="O25" s="12">
        <v>6</v>
      </c>
    </row>
    <row r="26" spans="1:15" ht="12" customHeight="1" x14ac:dyDescent="0.35">
      <c r="A26" s="166" t="s">
        <v>36</v>
      </c>
      <c r="B26" s="12">
        <v>91</v>
      </c>
      <c r="C26" s="12">
        <v>93</v>
      </c>
      <c r="D26" s="12" t="s">
        <v>135</v>
      </c>
      <c r="E26" s="12" t="s">
        <v>134</v>
      </c>
      <c r="F26" s="12" t="s">
        <v>135</v>
      </c>
      <c r="G26" s="12">
        <v>78</v>
      </c>
      <c r="H26" s="12"/>
      <c r="I26" s="12">
        <v>45</v>
      </c>
      <c r="J26" s="12">
        <v>73</v>
      </c>
      <c r="K26" s="12">
        <v>37</v>
      </c>
      <c r="L26" s="12">
        <v>36</v>
      </c>
      <c r="M26" s="12"/>
      <c r="N26" s="12">
        <v>108</v>
      </c>
      <c r="O26" s="12">
        <v>28</v>
      </c>
    </row>
    <row r="27" spans="1:15" ht="12" customHeight="1" x14ac:dyDescent="0.35">
      <c r="A27" s="166" t="s">
        <v>37</v>
      </c>
      <c r="B27" s="12">
        <v>10531</v>
      </c>
      <c r="C27" s="12">
        <v>10573</v>
      </c>
      <c r="D27" s="12" t="s">
        <v>134</v>
      </c>
      <c r="E27" s="12" t="s">
        <v>134</v>
      </c>
      <c r="F27" s="12" t="s">
        <v>134</v>
      </c>
      <c r="G27" s="12" t="s">
        <v>134</v>
      </c>
      <c r="H27" s="12"/>
      <c r="I27" s="12">
        <v>103</v>
      </c>
      <c r="J27" s="12">
        <v>126</v>
      </c>
      <c r="K27" s="12">
        <v>92</v>
      </c>
      <c r="L27" s="12">
        <v>31</v>
      </c>
      <c r="M27" s="12"/>
      <c r="N27" s="12">
        <v>10569</v>
      </c>
      <c r="O27" s="12">
        <v>65</v>
      </c>
    </row>
    <row r="28" spans="1:15" ht="3" customHeight="1" x14ac:dyDescent="0.35">
      <c r="A28" s="11"/>
      <c r="B28" s="17"/>
      <c r="C28" s="17"/>
      <c r="D28" s="17"/>
      <c r="E28" s="17"/>
      <c r="F28" s="17"/>
      <c r="G28" s="17"/>
      <c r="H28" s="37"/>
      <c r="I28" s="17"/>
      <c r="J28" s="17"/>
      <c r="K28" s="38"/>
      <c r="L28" s="17"/>
      <c r="M28" s="12"/>
      <c r="N28" s="17"/>
      <c r="O28" s="17"/>
    </row>
    <row r="29" spans="1:15" s="39" customFormat="1" ht="13.5" customHeight="1" x14ac:dyDescent="0.3">
      <c r="A29" s="66" t="s">
        <v>139</v>
      </c>
      <c r="B29" s="19">
        <v>4331</v>
      </c>
      <c r="C29" s="21">
        <v>4423</v>
      </c>
      <c r="D29" s="21" t="s">
        <v>135</v>
      </c>
      <c r="E29" s="21" t="s">
        <v>134</v>
      </c>
      <c r="F29" s="21" t="s">
        <v>135</v>
      </c>
      <c r="G29" s="21">
        <v>2973</v>
      </c>
      <c r="H29" s="21">
        <v>0</v>
      </c>
      <c r="I29" s="21">
        <v>537</v>
      </c>
      <c r="J29" s="21">
        <v>936</v>
      </c>
      <c r="K29" s="21">
        <v>419</v>
      </c>
      <c r="L29" s="21">
        <v>413</v>
      </c>
      <c r="M29" s="21">
        <v>0</v>
      </c>
      <c r="N29" s="21">
        <v>4645</v>
      </c>
      <c r="O29" s="21">
        <v>223</v>
      </c>
    </row>
    <row r="30" spans="1:15" s="39" customFormat="1" ht="13.5" customHeight="1" x14ac:dyDescent="0.3">
      <c r="A30" s="66" t="s">
        <v>140</v>
      </c>
      <c r="B30" s="24">
        <v>5767</v>
      </c>
      <c r="C30" s="21">
        <v>5908</v>
      </c>
      <c r="D30" s="21" t="s">
        <v>135</v>
      </c>
      <c r="E30" s="21" t="s">
        <v>134</v>
      </c>
      <c r="F30" s="21" t="s">
        <v>135</v>
      </c>
      <c r="G30" s="21" t="s">
        <v>134</v>
      </c>
      <c r="H30" s="21">
        <v>0</v>
      </c>
      <c r="I30" s="21">
        <v>590</v>
      </c>
      <c r="J30" s="21">
        <v>1085</v>
      </c>
      <c r="K30" s="21">
        <v>423</v>
      </c>
      <c r="L30" s="21">
        <v>555</v>
      </c>
      <c r="M30" s="21">
        <v>0</v>
      </c>
      <c r="N30" s="21">
        <v>6261</v>
      </c>
      <c r="O30" s="21">
        <v>96</v>
      </c>
    </row>
    <row r="31" spans="1:15" s="39" customFormat="1" ht="13.5" customHeight="1" x14ac:dyDescent="0.3">
      <c r="A31" s="66" t="s">
        <v>38</v>
      </c>
      <c r="B31" s="24">
        <v>1636</v>
      </c>
      <c r="C31" s="21">
        <v>1645</v>
      </c>
      <c r="D31" s="21" t="s">
        <v>135</v>
      </c>
      <c r="E31" s="21">
        <v>67084</v>
      </c>
      <c r="F31" s="21" t="s">
        <v>135</v>
      </c>
      <c r="G31" s="21">
        <v>64</v>
      </c>
      <c r="H31" s="21"/>
      <c r="I31" s="21">
        <v>58</v>
      </c>
      <c r="J31" s="21">
        <v>71</v>
      </c>
      <c r="K31" s="21">
        <v>51</v>
      </c>
      <c r="L31" s="21">
        <v>15</v>
      </c>
      <c r="M31" s="21"/>
      <c r="N31" s="21">
        <v>1689</v>
      </c>
      <c r="O31" s="21">
        <v>5</v>
      </c>
    </row>
    <row r="32" spans="1:15" s="39" customFormat="1" ht="13.5" customHeight="1" x14ac:dyDescent="0.3">
      <c r="A32" s="18" t="s">
        <v>145</v>
      </c>
      <c r="B32" s="24">
        <f>+B21+B22+B23+B24+B25</f>
        <v>1135</v>
      </c>
      <c r="C32" s="24">
        <f>+C21+C22+C23+C24+C25</f>
        <v>1155</v>
      </c>
      <c r="D32" s="21" t="s">
        <v>135</v>
      </c>
      <c r="E32" s="21">
        <f>+E21+E22+E23</f>
        <v>154175</v>
      </c>
      <c r="F32" s="21" t="s">
        <v>135</v>
      </c>
      <c r="G32" s="21">
        <f>+G22+G24</f>
        <v>1549</v>
      </c>
      <c r="H32" s="21"/>
      <c r="I32" s="24">
        <f t="shared" ref="I32:L32" si="0">+I21+I22+I23+I24+I25</f>
        <v>174</v>
      </c>
      <c r="J32" s="24">
        <f t="shared" si="0"/>
        <v>226</v>
      </c>
      <c r="K32" s="24">
        <f t="shared" si="0"/>
        <v>167</v>
      </c>
      <c r="L32" s="24">
        <f t="shared" si="0"/>
        <v>57</v>
      </c>
      <c r="M32" s="21"/>
      <c r="N32" s="24">
        <f t="shared" ref="N32:O32" si="1">+N21+N22+N23+N24+N25</f>
        <v>1276</v>
      </c>
      <c r="O32" s="24">
        <f t="shared" si="1"/>
        <v>33</v>
      </c>
    </row>
    <row r="33" spans="1:16" s="39" customFormat="1" ht="13" x14ac:dyDescent="0.3">
      <c r="A33" s="18" t="s">
        <v>146</v>
      </c>
      <c r="B33" s="24">
        <f>+B26+B27</f>
        <v>10622</v>
      </c>
      <c r="C33" s="24">
        <f>+C26+C27</f>
        <v>10666</v>
      </c>
      <c r="D33" s="21" t="s">
        <v>135</v>
      </c>
      <c r="E33" s="21" t="s">
        <v>134</v>
      </c>
      <c r="F33" s="21" t="s">
        <v>135</v>
      </c>
      <c r="G33" s="21">
        <f>+G26</f>
        <v>78</v>
      </c>
      <c r="H33" s="21"/>
      <c r="I33" s="24">
        <f t="shared" ref="I33:L33" si="2">+I26+I27</f>
        <v>148</v>
      </c>
      <c r="J33" s="24">
        <f t="shared" si="2"/>
        <v>199</v>
      </c>
      <c r="K33" s="24">
        <f t="shared" si="2"/>
        <v>129</v>
      </c>
      <c r="L33" s="24">
        <f t="shared" si="2"/>
        <v>67</v>
      </c>
      <c r="M33" s="21"/>
      <c r="N33" s="24">
        <f t="shared" ref="N33:O33" si="3">+N26+N27</f>
        <v>10677</v>
      </c>
      <c r="O33" s="24">
        <f t="shared" si="3"/>
        <v>93</v>
      </c>
    </row>
    <row r="34" spans="1:16" s="39" customFormat="1" ht="3" customHeight="1" x14ac:dyDescent="0.3">
      <c r="A34" s="22"/>
      <c r="B34" s="19"/>
      <c r="C34" s="22"/>
      <c r="D34" s="22"/>
      <c r="E34" s="22"/>
      <c r="F34" s="22" t="s">
        <v>135</v>
      </c>
      <c r="G34" s="21"/>
      <c r="H34" s="22"/>
      <c r="I34" s="22"/>
      <c r="J34" s="22"/>
      <c r="K34" s="22"/>
      <c r="L34" s="22"/>
      <c r="M34" s="22"/>
      <c r="N34" s="22"/>
      <c r="O34" s="22"/>
    </row>
    <row r="35" spans="1:16" s="39" customFormat="1" ht="12.75" customHeight="1" x14ac:dyDescent="0.3">
      <c r="A35" s="40" t="s">
        <v>39</v>
      </c>
      <c r="B35" s="24">
        <v>23491</v>
      </c>
      <c r="C35" s="24">
        <v>23797</v>
      </c>
      <c r="D35" s="24" t="s">
        <v>135</v>
      </c>
      <c r="E35" s="24">
        <v>221259</v>
      </c>
      <c r="F35" s="24" t="s">
        <v>135</v>
      </c>
      <c r="G35" s="24">
        <v>4664</v>
      </c>
      <c r="H35" s="24"/>
      <c r="I35" s="24">
        <v>1507</v>
      </c>
      <c r="J35" s="24">
        <v>2517</v>
      </c>
      <c r="K35" s="24">
        <v>1189</v>
      </c>
      <c r="L35" s="24">
        <v>1107</v>
      </c>
      <c r="M35" s="24"/>
      <c r="N35" s="24">
        <v>24548</v>
      </c>
      <c r="O35" s="24">
        <v>450</v>
      </c>
    </row>
    <row r="36" spans="1:16" s="43" customFormat="1" ht="4.5" customHeight="1" x14ac:dyDescent="0.3">
      <c r="A36" s="41"/>
      <c r="B36" s="26"/>
      <c r="C36" s="26"/>
      <c r="D36" s="26"/>
      <c r="E36" s="26"/>
      <c r="F36" s="26"/>
      <c r="G36" s="26"/>
      <c r="H36" s="42"/>
      <c r="I36" s="26"/>
      <c r="J36" s="26"/>
      <c r="K36" s="26"/>
      <c r="L36" s="26"/>
      <c r="M36" s="26"/>
      <c r="N36" s="26"/>
      <c r="O36" s="26"/>
    </row>
    <row r="37" spans="1:16" x14ac:dyDescent="0.35">
      <c r="A37" s="283" t="s">
        <v>40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</row>
    <row r="38" spans="1:16" x14ac:dyDescent="0.35">
      <c r="A38" s="284" t="s">
        <v>54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</row>
    <row r="39" spans="1:16" x14ac:dyDescent="0.35">
      <c r="A39" s="285" t="s">
        <v>41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</row>
    <row r="40" spans="1:16" x14ac:dyDescent="0.35">
      <c r="A40" s="285" t="s">
        <v>42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</row>
    <row r="41" spans="1:16" x14ac:dyDescent="0.35">
      <c r="A41" s="27" t="s">
        <v>55</v>
      </c>
      <c r="B41" s="27"/>
      <c r="C41" s="27"/>
      <c r="D41" s="27"/>
      <c r="E41" s="27"/>
      <c r="F41" s="27"/>
      <c r="G41" s="218"/>
      <c r="H41" s="27"/>
      <c r="I41" s="27"/>
      <c r="J41" s="27"/>
      <c r="K41" s="27"/>
      <c r="L41" s="27"/>
      <c r="M41" s="27"/>
      <c r="N41" s="27"/>
      <c r="O41" s="27"/>
    </row>
    <row r="42" spans="1:16" x14ac:dyDescent="0.35">
      <c r="A42" s="272" t="s">
        <v>44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</row>
    <row r="44" spans="1:16" x14ac:dyDescent="0.3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x14ac:dyDescent="0.3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6" x14ac:dyDescent="0.3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6" x14ac:dyDescent="0.3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6" x14ac:dyDescent="0.3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2:15" x14ac:dyDescent="0.3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2:15" x14ac:dyDescent="0.3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2:15" x14ac:dyDescent="0.3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</sheetData>
  <mergeCells count="17">
    <mergeCell ref="A42:M42"/>
    <mergeCell ref="A4:A5"/>
    <mergeCell ref="N4:N5"/>
    <mergeCell ref="O4:O5"/>
    <mergeCell ref="A37:O37"/>
    <mergeCell ref="A38:O38"/>
    <mergeCell ref="A39:O39"/>
    <mergeCell ref="A40:O40"/>
    <mergeCell ref="B3:G3"/>
    <mergeCell ref="I3:L3"/>
    <mergeCell ref="N3:O3"/>
    <mergeCell ref="B4:B5"/>
    <mergeCell ref="C4:C5"/>
    <mergeCell ref="D4:G4"/>
    <mergeCell ref="I4:J4"/>
    <mergeCell ref="K4:K5"/>
    <mergeCell ref="L4:L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96" zoomScaleNormal="96" workbookViewId="0">
      <selection activeCell="H15" sqref="H15"/>
    </sheetView>
  </sheetViews>
  <sheetFormatPr defaultRowHeight="13" x14ac:dyDescent="0.3"/>
  <cols>
    <col min="1" max="1" width="24.81640625" style="190" customWidth="1"/>
    <col min="2" max="2" width="13.1796875" style="190" bestFit="1" customWidth="1"/>
    <col min="3" max="3" width="10.81640625" style="190" customWidth="1"/>
    <col min="4" max="4" width="0.81640625" style="190" customWidth="1"/>
    <col min="5" max="5" width="8.81640625" style="190" customWidth="1"/>
    <col min="6" max="6" width="9.81640625" style="190" customWidth="1"/>
    <col min="7" max="7" width="0.81640625" style="190" customWidth="1"/>
    <col min="8" max="8" width="8.81640625" style="190" customWidth="1"/>
    <col min="9" max="9" width="10.453125" style="190" customWidth="1"/>
    <col min="10" max="256" width="8.81640625" style="190"/>
    <col min="257" max="257" width="24.81640625" style="190" customWidth="1"/>
    <col min="258" max="259" width="8.81640625" style="190" customWidth="1"/>
    <col min="260" max="260" width="0.81640625" style="190" customWidth="1"/>
    <col min="261" max="261" width="8.81640625" style="190" customWidth="1"/>
    <col min="262" max="262" width="9.81640625" style="190" customWidth="1"/>
    <col min="263" max="263" width="0.81640625" style="190" customWidth="1"/>
    <col min="264" max="265" width="8.81640625" style="190" customWidth="1"/>
    <col min="266" max="512" width="8.81640625" style="190"/>
    <col min="513" max="513" width="24.81640625" style="190" customWidth="1"/>
    <col min="514" max="515" width="8.81640625" style="190" customWidth="1"/>
    <col min="516" max="516" width="0.81640625" style="190" customWidth="1"/>
    <col min="517" max="517" width="8.81640625" style="190" customWidth="1"/>
    <col min="518" max="518" width="9.81640625" style="190" customWidth="1"/>
    <col min="519" max="519" width="0.81640625" style="190" customWidth="1"/>
    <col min="520" max="521" width="8.81640625" style="190" customWidth="1"/>
    <col min="522" max="768" width="8.81640625" style="190"/>
    <col min="769" max="769" width="24.81640625" style="190" customWidth="1"/>
    <col min="770" max="771" width="8.81640625" style="190" customWidth="1"/>
    <col min="772" max="772" width="0.81640625" style="190" customWidth="1"/>
    <col min="773" max="773" width="8.81640625" style="190" customWidth="1"/>
    <col min="774" max="774" width="9.81640625" style="190" customWidth="1"/>
    <col min="775" max="775" width="0.81640625" style="190" customWidth="1"/>
    <col min="776" max="777" width="8.81640625" style="190" customWidth="1"/>
    <col min="778" max="1024" width="8.81640625" style="190"/>
    <col min="1025" max="1025" width="24.81640625" style="190" customWidth="1"/>
    <col min="1026" max="1027" width="8.81640625" style="190" customWidth="1"/>
    <col min="1028" max="1028" width="0.81640625" style="190" customWidth="1"/>
    <col min="1029" max="1029" width="8.81640625" style="190" customWidth="1"/>
    <col min="1030" max="1030" width="9.81640625" style="190" customWidth="1"/>
    <col min="1031" max="1031" width="0.81640625" style="190" customWidth="1"/>
    <col min="1032" max="1033" width="8.81640625" style="190" customWidth="1"/>
    <col min="1034" max="1280" width="8.81640625" style="190"/>
    <col min="1281" max="1281" width="24.81640625" style="190" customWidth="1"/>
    <col min="1282" max="1283" width="8.81640625" style="190" customWidth="1"/>
    <col min="1284" max="1284" width="0.81640625" style="190" customWidth="1"/>
    <col min="1285" max="1285" width="8.81640625" style="190" customWidth="1"/>
    <col min="1286" max="1286" width="9.81640625" style="190" customWidth="1"/>
    <col min="1287" max="1287" width="0.81640625" style="190" customWidth="1"/>
    <col min="1288" max="1289" width="8.81640625" style="190" customWidth="1"/>
    <col min="1290" max="1536" width="8.81640625" style="190"/>
    <col min="1537" max="1537" width="24.81640625" style="190" customWidth="1"/>
    <col min="1538" max="1539" width="8.81640625" style="190" customWidth="1"/>
    <col min="1540" max="1540" width="0.81640625" style="190" customWidth="1"/>
    <col min="1541" max="1541" width="8.81640625" style="190" customWidth="1"/>
    <col min="1542" max="1542" width="9.81640625" style="190" customWidth="1"/>
    <col min="1543" max="1543" width="0.81640625" style="190" customWidth="1"/>
    <col min="1544" max="1545" width="8.81640625" style="190" customWidth="1"/>
    <col min="1546" max="1792" width="8.81640625" style="190"/>
    <col min="1793" max="1793" width="24.81640625" style="190" customWidth="1"/>
    <col min="1794" max="1795" width="8.81640625" style="190" customWidth="1"/>
    <col min="1796" max="1796" width="0.81640625" style="190" customWidth="1"/>
    <col min="1797" max="1797" width="8.81640625" style="190" customWidth="1"/>
    <col min="1798" max="1798" width="9.81640625" style="190" customWidth="1"/>
    <col min="1799" max="1799" width="0.81640625" style="190" customWidth="1"/>
    <col min="1800" max="1801" width="8.81640625" style="190" customWidth="1"/>
    <col min="1802" max="2048" width="8.81640625" style="190"/>
    <col min="2049" max="2049" width="24.81640625" style="190" customWidth="1"/>
    <col min="2050" max="2051" width="8.81640625" style="190" customWidth="1"/>
    <col min="2052" max="2052" width="0.81640625" style="190" customWidth="1"/>
    <col min="2053" max="2053" width="8.81640625" style="190" customWidth="1"/>
    <col min="2054" max="2054" width="9.81640625" style="190" customWidth="1"/>
    <col min="2055" max="2055" width="0.81640625" style="190" customWidth="1"/>
    <col min="2056" max="2057" width="8.81640625" style="190" customWidth="1"/>
    <col min="2058" max="2304" width="8.81640625" style="190"/>
    <col min="2305" max="2305" width="24.81640625" style="190" customWidth="1"/>
    <col min="2306" max="2307" width="8.81640625" style="190" customWidth="1"/>
    <col min="2308" max="2308" width="0.81640625" style="190" customWidth="1"/>
    <col min="2309" max="2309" width="8.81640625" style="190" customWidth="1"/>
    <col min="2310" max="2310" width="9.81640625" style="190" customWidth="1"/>
    <col min="2311" max="2311" width="0.81640625" style="190" customWidth="1"/>
    <col min="2312" max="2313" width="8.81640625" style="190" customWidth="1"/>
    <col min="2314" max="2560" width="8.81640625" style="190"/>
    <col min="2561" max="2561" width="24.81640625" style="190" customWidth="1"/>
    <col min="2562" max="2563" width="8.81640625" style="190" customWidth="1"/>
    <col min="2564" max="2564" width="0.81640625" style="190" customWidth="1"/>
    <col min="2565" max="2565" width="8.81640625" style="190" customWidth="1"/>
    <col min="2566" max="2566" width="9.81640625" style="190" customWidth="1"/>
    <col min="2567" max="2567" width="0.81640625" style="190" customWidth="1"/>
    <col min="2568" max="2569" width="8.81640625" style="190" customWidth="1"/>
    <col min="2570" max="2816" width="8.81640625" style="190"/>
    <col min="2817" max="2817" width="24.81640625" style="190" customWidth="1"/>
    <col min="2818" max="2819" width="8.81640625" style="190" customWidth="1"/>
    <col min="2820" max="2820" width="0.81640625" style="190" customWidth="1"/>
    <col min="2821" max="2821" width="8.81640625" style="190" customWidth="1"/>
    <col min="2822" max="2822" width="9.81640625" style="190" customWidth="1"/>
    <col min="2823" max="2823" width="0.81640625" style="190" customWidth="1"/>
    <col min="2824" max="2825" width="8.81640625" style="190" customWidth="1"/>
    <col min="2826" max="3072" width="8.81640625" style="190"/>
    <col min="3073" max="3073" width="24.81640625" style="190" customWidth="1"/>
    <col min="3074" max="3075" width="8.81640625" style="190" customWidth="1"/>
    <col min="3076" max="3076" width="0.81640625" style="190" customWidth="1"/>
    <col min="3077" max="3077" width="8.81640625" style="190" customWidth="1"/>
    <col min="3078" max="3078" width="9.81640625" style="190" customWidth="1"/>
    <col min="3079" max="3079" width="0.81640625" style="190" customWidth="1"/>
    <col min="3080" max="3081" width="8.81640625" style="190" customWidth="1"/>
    <col min="3082" max="3328" width="8.81640625" style="190"/>
    <col min="3329" max="3329" width="24.81640625" style="190" customWidth="1"/>
    <col min="3330" max="3331" width="8.81640625" style="190" customWidth="1"/>
    <col min="3332" max="3332" width="0.81640625" style="190" customWidth="1"/>
    <col min="3333" max="3333" width="8.81640625" style="190" customWidth="1"/>
    <col min="3334" max="3334" width="9.81640625" style="190" customWidth="1"/>
    <col min="3335" max="3335" width="0.81640625" style="190" customWidth="1"/>
    <col min="3336" max="3337" width="8.81640625" style="190" customWidth="1"/>
    <col min="3338" max="3584" width="8.81640625" style="190"/>
    <col min="3585" max="3585" width="24.81640625" style="190" customWidth="1"/>
    <col min="3586" max="3587" width="8.81640625" style="190" customWidth="1"/>
    <col min="3588" max="3588" width="0.81640625" style="190" customWidth="1"/>
    <col min="3589" max="3589" width="8.81640625" style="190" customWidth="1"/>
    <col min="3590" max="3590" width="9.81640625" style="190" customWidth="1"/>
    <col min="3591" max="3591" width="0.81640625" style="190" customWidth="1"/>
    <col min="3592" max="3593" width="8.81640625" style="190" customWidth="1"/>
    <col min="3594" max="3840" width="8.81640625" style="190"/>
    <col min="3841" max="3841" width="24.81640625" style="190" customWidth="1"/>
    <col min="3842" max="3843" width="8.81640625" style="190" customWidth="1"/>
    <col min="3844" max="3844" width="0.81640625" style="190" customWidth="1"/>
    <col min="3845" max="3845" width="8.81640625" style="190" customWidth="1"/>
    <col min="3846" max="3846" width="9.81640625" style="190" customWidth="1"/>
    <col min="3847" max="3847" width="0.81640625" style="190" customWidth="1"/>
    <col min="3848" max="3849" width="8.81640625" style="190" customWidth="1"/>
    <col min="3850" max="4096" width="8.81640625" style="190"/>
    <col min="4097" max="4097" width="24.81640625" style="190" customWidth="1"/>
    <col min="4098" max="4099" width="8.81640625" style="190" customWidth="1"/>
    <col min="4100" max="4100" width="0.81640625" style="190" customWidth="1"/>
    <col min="4101" max="4101" width="8.81640625" style="190" customWidth="1"/>
    <col min="4102" max="4102" width="9.81640625" style="190" customWidth="1"/>
    <col min="4103" max="4103" width="0.81640625" style="190" customWidth="1"/>
    <col min="4104" max="4105" width="8.81640625" style="190" customWidth="1"/>
    <col min="4106" max="4352" width="8.81640625" style="190"/>
    <col min="4353" max="4353" width="24.81640625" style="190" customWidth="1"/>
    <col min="4354" max="4355" width="8.81640625" style="190" customWidth="1"/>
    <col min="4356" max="4356" width="0.81640625" style="190" customWidth="1"/>
    <col min="4357" max="4357" width="8.81640625" style="190" customWidth="1"/>
    <col min="4358" max="4358" width="9.81640625" style="190" customWidth="1"/>
    <col min="4359" max="4359" width="0.81640625" style="190" customWidth="1"/>
    <col min="4360" max="4361" width="8.81640625" style="190" customWidth="1"/>
    <col min="4362" max="4608" width="8.81640625" style="190"/>
    <col min="4609" max="4609" width="24.81640625" style="190" customWidth="1"/>
    <col min="4610" max="4611" width="8.81640625" style="190" customWidth="1"/>
    <col min="4612" max="4612" width="0.81640625" style="190" customWidth="1"/>
    <col min="4613" max="4613" width="8.81640625" style="190" customWidth="1"/>
    <col min="4614" max="4614" width="9.81640625" style="190" customWidth="1"/>
    <col min="4615" max="4615" width="0.81640625" style="190" customWidth="1"/>
    <col min="4616" max="4617" width="8.81640625" style="190" customWidth="1"/>
    <col min="4618" max="4864" width="8.81640625" style="190"/>
    <col min="4865" max="4865" width="24.81640625" style="190" customWidth="1"/>
    <col min="4866" max="4867" width="8.81640625" style="190" customWidth="1"/>
    <col min="4868" max="4868" width="0.81640625" style="190" customWidth="1"/>
    <col min="4869" max="4869" width="8.81640625" style="190" customWidth="1"/>
    <col min="4870" max="4870" width="9.81640625" style="190" customWidth="1"/>
    <col min="4871" max="4871" width="0.81640625" style="190" customWidth="1"/>
    <col min="4872" max="4873" width="8.81640625" style="190" customWidth="1"/>
    <col min="4874" max="5120" width="8.81640625" style="190"/>
    <col min="5121" max="5121" width="24.81640625" style="190" customWidth="1"/>
    <col min="5122" max="5123" width="8.81640625" style="190" customWidth="1"/>
    <col min="5124" max="5124" width="0.81640625" style="190" customWidth="1"/>
    <col min="5125" max="5125" width="8.81640625" style="190" customWidth="1"/>
    <col min="5126" max="5126" width="9.81640625" style="190" customWidth="1"/>
    <col min="5127" max="5127" width="0.81640625" style="190" customWidth="1"/>
    <col min="5128" max="5129" width="8.81640625" style="190" customWidth="1"/>
    <col min="5130" max="5376" width="8.81640625" style="190"/>
    <col min="5377" max="5377" width="24.81640625" style="190" customWidth="1"/>
    <col min="5378" max="5379" width="8.81640625" style="190" customWidth="1"/>
    <col min="5380" max="5380" width="0.81640625" style="190" customWidth="1"/>
    <col min="5381" max="5381" width="8.81640625" style="190" customWidth="1"/>
    <col min="5382" max="5382" width="9.81640625" style="190" customWidth="1"/>
    <col min="5383" max="5383" width="0.81640625" style="190" customWidth="1"/>
    <col min="5384" max="5385" width="8.81640625" style="190" customWidth="1"/>
    <col min="5386" max="5632" width="8.81640625" style="190"/>
    <col min="5633" max="5633" width="24.81640625" style="190" customWidth="1"/>
    <col min="5634" max="5635" width="8.81640625" style="190" customWidth="1"/>
    <col min="5636" max="5636" width="0.81640625" style="190" customWidth="1"/>
    <col min="5637" max="5637" width="8.81640625" style="190" customWidth="1"/>
    <col min="5638" max="5638" width="9.81640625" style="190" customWidth="1"/>
    <col min="5639" max="5639" width="0.81640625" style="190" customWidth="1"/>
    <col min="5640" max="5641" width="8.81640625" style="190" customWidth="1"/>
    <col min="5642" max="5888" width="8.81640625" style="190"/>
    <col min="5889" max="5889" width="24.81640625" style="190" customWidth="1"/>
    <col min="5890" max="5891" width="8.81640625" style="190" customWidth="1"/>
    <col min="5892" max="5892" width="0.81640625" style="190" customWidth="1"/>
    <col min="5893" max="5893" width="8.81640625" style="190" customWidth="1"/>
    <col min="5894" max="5894" width="9.81640625" style="190" customWidth="1"/>
    <col min="5895" max="5895" width="0.81640625" style="190" customWidth="1"/>
    <col min="5896" max="5897" width="8.81640625" style="190" customWidth="1"/>
    <col min="5898" max="6144" width="8.81640625" style="190"/>
    <col min="6145" max="6145" width="24.81640625" style="190" customWidth="1"/>
    <col min="6146" max="6147" width="8.81640625" style="190" customWidth="1"/>
    <col min="6148" max="6148" width="0.81640625" style="190" customWidth="1"/>
    <col min="6149" max="6149" width="8.81640625" style="190" customWidth="1"/>
    <col min="6150" max="6150" width="9.81640625" style="190" customWidth="1"/>
    <col min="6151" max="6151" width="0.81640625" style="190" customWidth="1"/>
    <col min="6152" max="6153" width="8.81640625" style="190" customWidth="1"/>
    <col min="6154" max="6400" width="8.81640625" style="190"/>
    <col min="6401" max="6401" width="24.81640625" style="190" customWidth="1"/>
    <col min="6402" max="6403" width="8.81640625" style="190" customWidth="1"/>
    <col min="6404" max="6404" width="0.81640625" style="190" customWidth="1"/>
    <col min="6405" max="6405" width="8.81640625" style="190" customWidth="1"/>
    <col min="6406" max="6406" width="9.81640625" style="190" customWidth="1"/>
    <col min="6407" max="6407" width="0.81640625" style="190" customWidth="1"/>
    <col min="6408" max="6409" width="8.81640625" style="190" customWidth="1"/>
    <col min="6410" max="6656" width="8.81640625" style="190"/>
    <col min="6657" max="6657" width="24.81640625" style="190" customWidth="1"/>
    <col min="6658" max="6659" width="8.81640625" style="190" customWidth="1"/>
    <col min="6660" max="6660" width="0.81640625" style="190" customWidth="1"/>
    <col min="6661" max="6661" width="8.81640625" style="190" customWidth="1"/>
    <col min="6662" max="6662" width="9.81640625" style="190" customWidth="1"/>
    <col min="6663" max="6663" width="0.81640625" style="190" customWidth="1"/>
    <col min="6664" max="6665" width="8.81640625" style="190" customWidth="1"/>
    <col min="6666" max="6912" width="8.81640625" style="190"/>
    <col min="6913" max="6913" width="24.81640625" style="190" customWidth="1"/>
    <col min="6914" max="6915" width="8.81640625" style="190" customWidth="1"/>
    <col min="6916" max="6916" width="0.81640625" style="190" customWidth="1"/>
    <col min="6917" max="6917" width="8.81640625" style="190" customWidth="1"/>
    <col min="6918" max="6918" width="9.81640625" style="190" customWidth="1"/>
    <col min="6919" max="6919" width="0.81640625" style="190" customWidth="1"/>
    <col min="6920" max="6921" width="8.81640625" style="190" customWidth="1"/>
    <col min="6922" max="7168" width="8.81640625" style="190"/>
    <col min="7169" max="7169" width="24.81640625" style="190" customWidth="1"/>
    <col min="7170" max="7171" width="8.81640625" style="190" customWidth="1"/>
    <col min="7172" max="7172" width="0.81640625" style="190" customWidth="1"/>
    <col min="7173" max="7173" width="8.81640625" style="190" customWidth="1"/>
    <col min="7174" max="7174" width="9.81640625" style="190" customWidth="1"/>
    <col min="7175" max="7175" width="0.81640625" style="190" customWidth="1"/>
    <col min="7176" max="7177" width="8.81640625" style="190" customWidth="1"/>
    <col min="7178" max="7424" width="8.81640625" style="190"/>
    <col min="7425" max="7425" width="24.81640625" style="190" customWidth="1"/>
    <col min="7426" max="7427" width="8.81640625" style="190" customWidth="1"/>
    <col min="7428" max="7428" width="0.81640625" style="190" customWidth="1"/>
    <col min="7429" max="7429" width="8.81640625" style="190" customWidth="1"/>
    <col min="7430" max="7430" width="9.81640625" style="190" customWidth="1"/>
    <col min="7431" max="7431" width="0.81640625" style="190" customWidth="1"/>
    <col min="7432" max="7433" width="8.81640625" style="190" customWidth="1"/>
    <col min="7434" max="7680" width="8.81640625" style="190"/>
    <col min="7681" max="7681" width="24.81640625" style="190" customWidth="1"/>
    <col min="7682" max="7683" width="8.81640625" style="190" customWidth="1"/>
    <col min="7684" max="7684" width="0.81640625" style="190" customWidth="1"/>
    <col min="7685" max="7685" width="8.81640625" style="190" customWidth="1"/>
    <col min="7686" max="7686" width="9.81640625" style="190" customWidth="1"/>
    <col min="7687" max="7687" width="0.81640625" style="190" customWidth="1"/>
    <col min="7688" max="7689" width="8.81640625" style="190" customWidth="1"/>
    <col min="7690" max="7936" width="8.81640625" style="190"/>
    <col min="7937" max="7937" width="24.81640625" style="190" customWidth="1"/>
    <col min="7938" max="7939" width="8.81640625" style="190" customWidth="1"/>
    <col min="7940" max="7940" width="0.81640625" style="190" customWidth="1"/>
    <col min="7941" max="7941" width="8.81640625" style="190" customWidth="1"/>
    <col min="7942" max="7942" width="9.81640625" style="190" customWidth="1"/>
    <col min="7943" max="7943" width="0.81640625" style="190" customWidth="1"/>
    <col min="7944" max="7945" width="8.81640625" style="190" customWidth="1"/>
    <col min="7946" max="8192" width="8.81640625" style="190"/>
    <col min="8193" max="8193" width="24.81640625" style="190" customWidth="1"/>
    <col min="8194" max="8195" width="8.81640625" style="190" customWidth="1"/>
    <col min="8196" max="8196" width="0.81640625" style="190" customWidth="1"/>
    <col min="8197" max="8197" width="8.81640625" style="190" customWidth="1"/>
    <col min="8198" max="8198" width="9.81640625" style="190" customWidth="1"/>
    <col min="8199" max="8199" width="0.81640625" style="190" customWidth="1"/>
    <col min="8200" max="8201" width="8.81640625" style="190" customWidth="1"/>
    <col min="8202" max="8448" width="8.81640625" style="190"/>
    <col min="8449" max="8449" width="24.81640625" style="190" customWidth="1"/>
    <col min="8450" max="8451" width="8.81640625" style="190" customWidth="1"/>
    <col min="8452" max="8452" width="0.81640625" style="190" customWidth="1"/>
    <col min="8453" max="8453" width="8.81640625" style="190" customWidth="1"/>
    <col min="8454" max="8454" width="9.81640625" style="190" customWidth="1"/>
    <col min="8455" max="8455" width="0.81640625" style="190" customWidth="1"/>
    <col min="8456" max="8457" width="8.81640625" style="190" customWidth="1"/>
    <col min="8458" max="8704" width="8.81640625" style="190"/>
    <col min="8705" max="8705" width="24.81640625" style="190" customWidth="1"/>
    <col min="8706" max="8707" width="8.81640625" style="190" customWidth="1"/>
    <col min="8708" max="8708" width="0.81640625" style="190" customWidth="1"/>
    <col min="8709" max="8709" width="8.81640625" style="190" customWidth="1"/>
    <col min="8710" max="8710" width="9.81640625" style="190" customWidth="1"/>
    <col min="8711" max="8711" width="0.81640625" style="190" customWidth="1"/>
    <col min="8712" max="8713" width="8.81640625" style="190" customWidth="1"/>
    <col min="8714" max="8960" width="8.81640625" style="190"/>
    <col min="8961" max="8961" width="24.81640625" style="190" customWidth="1"/>
    <col min="8962" max="8963" width="8.81640625" style="190" customWidth="1"/>
    <col min="8964" max="8964" width="0.81640625" style="190" customWidth="1"/>
    <col min="8965" max="8965" width="8.81640625" style="190" customWidth="1"/>
    <col min="8966" max="8966" width="9.81640625" style="190" customWidth="1"/>
    <col min="8967" max="8967" width="0.81640625" style="190" customWidth="1"/>
    <col min="8968" max="8969" width="8.81640625" style="190" customWidth="1"/>
    <col min="8970" max="9216" width="8.81640625" style="190"/>
    <col min="9217" max="9217" width="24.81640625" style="190" customWidth="1"/>
    <col min="9218" max="9219" width="8.81640625" style="190" customWidth="1"/>
    <col min="9220" max="9220" width="0.81640625" style="190" customWidth="1"/>
    <col min="9221" max="9221" width="8.81640625" style="190" customWidth="1"/>
    <col min="9222" max="9222" width="9.81640625" style="190" customWidth="1"/>
    <col min="9223" max="9223" width="0.81640625" style="190" customWidth="1"/>
    <col min="9224" max="9225" width="8.81640625" style="190" customWidth="1"/>
    <col min="9226" max="9472" width="8.81640625" style="190"/>
    <col min="9473" max="9473" width="24.81640625" style="190" customWidth="1"/>
    <col min="9474" max="9475" width="8.81640625" style="190" customWidth="1"/>
    <col min="9476" max="9476" width="0.81640625" style="190" customWidth="1"/>
    <col min="9477" max="9477" width="8.81640625" style="190" customWidth="1"/>
    <col min="9478" max="9478" width="9.81640625" style="190" customWidth="1"/>
    <col min="9479" max="9479" width="0.81640625" style="190" customWidth="1"/>
    <col min="9480" max="9481" width="8.81640625" style="190" customWidth="1"/>
    <col min="9482" max="9728" width="8.81640625" style="190"/>
    <col min="9729" max="9729" width="24.81640625" style="190" customWidth="1"/>
    <col min="9730" max="9731" width="8.81640625" style="190" customWidth="1"/>
    <col min="9732" max="9732" width="0.81640625" style="190" customWidth="1"/>
    <col min="9733" max="9733" width="8.81640625" style="190" customWidth="1"/>
    <col min="9734" max="9734" width="9.81640625" style="190" customWidth="1"/>
    <col min="9735" max="9735" width="0.81640625" style="190" customWidth="1"/>
    <col min="9736" max="9737" width="8.81640625" style="190" customWidth="1"/>
    <col min="9738" max="9984" width="8.81640625" style="190"/>
    <col min="9985" max="9985" width="24.81640625" style="190" customWidth="1"/>
    <col min="9986" max="9987" width="8.81640625" style="190" customWidth="1"/>
    <col min="9988" max="9988" width="0.81640625" style="190" customWidth="1"/>
    <col min="9989" max="9989" width="8.81640625" style="190" customWidth="1"/>
    <col min="9990" max="9990" width="9.81640625" style="190" customWidth="1"/>
    <col min="9991" max="9991" width="0.81640625" style="190" customWidth="1"/>
    <col min="9992" max="9993" width="8.81640625" style="190" customWidth="1"/>
    <col min="9994" max="10240" width="8.81640625" style="190"/>
    <col min="10241" max="10241" width="24.81640625" style="190" customWidth="1"/>
    <col min="10242" max="10243" width="8.81640625" style="190" customWidth="1"/>
    <col min="10244" max="10244" width="0.81640625" style="190" customWidth="1"/>
    <col min="10245" max="10245" width="8.81640625" style="190" customWidth="1"/>
    <col min="10246" max="10246" width="9.81640625" style="190" customWidth="1"/>
    <col min="10247" max="10247" width="0.81640625" style="190" customWidth="1"/>
    <col min="10248" max="10249" width="8.81640625" style="190" customWidth="1"/>
    <col min="10250" max="10496" width="8.81640625" style="190"/>
    <col min="10497" max="10497" width="24.81640625" style="190" customWidth="1"/>
    <col min="10498" max="10499" width="8.81640625" style="190" customWidth="1"/>
    <col min="10500" max="10500" width="0.81640625" style="190" customWidth="1"/>
    <col min="10501" max="10501" width="8.81640625" style="190" customWidth="1"/>
    <col min="10502" max="10502" width="9.81640625" style="190" customWidth="1"/>
    <col min="10503" max="10503" width="0.81640625" style="190" customWidth="1"/>
    <col min="10504" max="10505" width="8.81640625" style="190" customWidth="1"/>
    <col min="10506" max="10752" width="8.81640625" style="190"/>
    <col min="10753" max="10753" width="24.81640625" style="190" customWidth="1"/>
    <col min="10754" max="10755" width="8.81640625" style="190" customWidth="1"/>
    <col min="10756" max="10756" width="0.81640625" style="190" customWidth="1"/>
    <col min="10757" max="10757" width="8.81640625" style="190" customWidth="1"/>
    <col min="10758" max="10758" width="9.81640625" style="190" customWidth="1"/>
    <col min="10759" max="10759" width="0.81640625" style="190" customWidth="1"/>
    <col min="10760" max="10761" width="8.81640625" style="190" customWidth="1"/>
    <col min="10762" max="11008" width="8.81640625" style="190"/>
    <col min="11009" max="11009" width="24.81640625" style="190" customWidth="1"/>
    <col min="11010" max="11011" width="8.81640625" style="190" customWidth="1"/>
    <col min="11012" max="11012" width="0.81640625" style="190" customWidth="1"/>
    <col min="11013" max="11013" width="8.81640625" style="190" customWidth="1"/>
    <col min="11014" max="11014" width="9.81640625" style="190" customWidth="1"/>
    <col min="11015" max="11015" width="0.81640625" style="190" customWidth="1"/>
    <col min="11016" max="11017" width="8.81640625" style="190" customWidth="1"/>
    <col min="11018" max="11264" width="8.81640625" style="190"/>
    <col min="11265" max="11265" width="24.81640625" style="190" customWidth="1"/>
    <col min="11266" max="11267" width="8.81640625" style="190" customWidth="1"/>
    <col min="11268" max="11268" width="0.81640625" style="190" customWidth="1"/>
    <col min="11269" max="11269" width="8.81640625" style="190" customWidth="1"/>
    <col min="11270" max="11270" width="9.81640625" style="190" customWidth="1"/>
    <col min="11271" max="11271" width="0.81640625" style="190" customWidth="1"/>
    <col min="11272" max="11273" width="8.81640625" style="190" customWidth="1"/>
    <col min="11274" max="11520" width="8.81640625" style="190"/>
    <col min="11521" max="11521" width="24.81640625" style="190" customWidth="1"/>
    <col min="11522" max="11523" width="8.81640625" style="190" customWidth="1"/>
    <col min="11524" max="11524" width="0.81640625" style="190" customWidth="1"/>
    <col min="11525" max="11525" width="8.81640625" style="190" customWidth="1"/>
    <col min="11526" max="11526" width="9.81640625" style="190" customWidth="1"/>
    <col min="11527" max="11527" width="0.81640625" style="190" customWidth="1"/>
    <col min="11528" max="11529" width="8.81640625" style="190" customWidth="1"/>
    <col min="11530" max="11776" width="8.81640625" style="190"/>
    <col min="11777" max="11777" width="24.81640625" style="190" customWidth="1"/>
    <col min="11778" max="11779" width="8.81640625" style="190" customWidth="1"/>
    <col min="11780" max="11780" width="0.81640625" style="190" customWidth="1"/>
    <col min="11781" max="11781" width="8.81640625" style="190" customWidth="1"/>
    <col min="11782" max="11782" width="9.81640625" style="190" customWidth="1"/>
    <col min="11783" max="11783" width="0.81640625" style="190" customWidth="1"/>
    <col min="11784" max="11785" width="8.81640625" style="190" customWidth="1"/>
    <col min="11786" max="12032" width="8.81640625" style="190"/>
    <col min="12033" max="12033" width="24.81640625" style="190" customWidth="1"/>
    <col min="12034" max="12035" width="8.81640625" style="190" customWidth="1"/>
    <col min="12036" max="12036" width="0.81640625" style="190" customWidth="1"/>
    <col min="12037" max="12037" width="8.81640625" style="190" customWidth="1"/>
    <col min="12038" max="12038" width="9.81640625" style="190" customWidth="1"/>
    <col min="12039" max="12039" width="0.81640625" style="190" customWidth="1"/>
    <col min="12040" max="12041" width="8.81640625" style="190" customWidth="1"/>
    <col min="12042" max="12288" width="8.81640625" style="190"/>
    <col min="12289" max="12289" width="24.81640625" style="190" customWidth="1"/>
    <col min="12290" max="12291" width="8.81640625" style="190" customWidth="1"/>
    <col min="12292" max="12292" width="0.81640625" style="190" customWidth="1"/>
    <col min="12293" max="12293" width="8.81640625" style="190" customWidth="1"/>
    <col min="12294" max="12294" width="9.81640625" style="190" customWidth="1"/>
    <col min="12295" max="12295" width="0.81640625" style="190" customWidth="1"/>
    <col min="12296" max="12297" width="8.81640625" style="190" customWidth="1"/>
    <col min="12298" max="12544" width="8.81640625" style="190"/>
    <col min="12545" max="12545" width="24.81640625" style="190" customWidth="1"/>
    <col min="12546" max="12547" width="8.81640625" style="190" customWidth="1"/>
    <col min="12548" max="12548" width="0.81640625" style="190" customWidth="1"/>
    <col min="12549" max="12549" width="8.81640625" style="190" customWidth="1"/>
    <col min="12550" max="12550" width="9.81640625" style="190" customWidth="1"/>
    <col min="12551" max="12551" width="0.81640625" style="190" customWidth="1"/>
    <col min="12552" max="12553" width="8.81640625" style="190" customWidth="1"/>
    <col min="12554" max="12800" width="8.81640625" style="190"/>
    <col min="12801" max="12801" width="24.81640625" style="190" customWidth="1"/>
    <col min="12802" max="12803" width="8.81640625" style="190" customWidth="1"/>
    <col min="12804" max="12804" width="0.81640625" style="190" customWidth="1"/>
    <col min="12805" max="12805" width="8.81640625" style="190" customWidth="1"/>
    <col min="12806" max="12806" width="9.81640625" style="190" customWidth="1"/>
    <col min="12807" max="12807" width="0.81640625" style="190" customWidth="1"/>
    <col min="12808" max="12809" width="8.81640625" style="190" customWidth="1"/>
    <col min="12810" max="13056" width="8.81640625" style="190"/>
    <col min="13057" max="13057" width="24.81640625" style="190" customWidth="1"/>
    <col min="13058" max="13059" width="8.81640625" style="190" customWidth="1"/>
    <col min="13060" max="13060" width="0.81640625" style="190" customWidth="1"/>
    <col min="13061" max="13061" width="8.81640625" style="190" customWidth="1"/>
    <col min="13062" max="13062" width="9.81640625" style="190" customWidth="1"/>
    <col min="13063" max="13063" width="0.81640625" style="190" customWidth="1"/>
    <col min="13064" max="13065" width="8.81640625" style="190" customWidth="1"/>
    <col min="13066" max="13312" width="8.81640625" style="190"/>
    <col min="13313" max="13313" width="24.81640625" style="190" customWidth="1"/>
    <col min="13314" max="13315" width="8.81640625" style="190" customWidth="1"/>
    <col min="13316" max="13316" width="0.81640625" style="190" customWidth="1"/>
    <col min="13317" max="13317" width="8.81640625" style="190" customWidth="1"/>
    <col min="13318" max="13318" width="9.81640625" style="190" customWidth="1"/>
    <col min="13319" max="13319" width="0.81640625" style="190" customWidth="1"/>
    <col min="13320" max="13321" width="8.81640625" style="190" customWidth="1"/>
    <col min="13322" max="13568" width="8.81640625" style="190"/>
    <col min="13569" max="13569" width="24.81640625" style="190" customWidth="1"/>
    <col min="13570" max="13571" width="8.81640625" style="190" customWidth="1"/>
    <col min="13572" max="13572" width="0.81640625" style="190" customWidth="1"/>
    <col min="13573" max="13573" width="8.81640625" style="190" customWidth="1"/>
    <col min="13574" max="13574" width="9.81640625" style="190" customWidth="1"/>
    <col min="13575" max="13575" width="0.81640625" style="190" customWidth="1"/>
    <col min="13576" max="13577" width="8.81640625" style="190" customWidth="1"/>
    <col min="13578" max="13824" width="8.81640625" style="190"/>
    <col min="13825" max="13825" width="24.81640625" style="190" customWidth="1"/>
    <col min="13826" max="13827" width="8.81640625" style="190" customWidth="1"/>
    <col min="13828" max="13828" width="0.81640625" style="190" customWidth="1"/>
    <col min="13829" max="13829" width="8.81640625" style="190" customWidth="1"/>
    <col min="13830" max="13830" width="9.81640625" style="190" customWidth="1"/>
    <col min="13831" max="13831" width="0.81640625" style="190" customWidth="1"/>
    <col min="13832" max="13833" width="8.81640625" style="190" customWidth="1"/>
    <col min="13834" max="14080" width="8.81640625" style="190"/>
    <col min="14081" max="14081" width="24.81640625" style="190" customWidth="1"/>
    <col min="14082" max="14083" width="8.81640625" style="190" customWidth="1"/>
    <col min="14084" max="14084" width="0.81640625" style="190" customWidth="1"/>
    <col min="14085" max="14085" width="8.81640625" style="190" customWidth="1"/>
    <col min="14086" max="14086" width="9.81640625" style="190" customWidth="1"/>
    <col min="14087" max="14087" width="0.81640625" style="190" customWidth="1"/>
    <col min="14088" max="14089" width="8.81640625" style="190" customWidth="1"/>
    <col min="14090" max="14336" width="8.81640625" style="190"/>
    <col min="14337" max="14337" width="24.81640625" style="190" customWidth="1"/>
    <col min="14338" max="14339" width="8.81640625" style="190" customWidth="1"/>
    <col min="14340" max="14340" width="0.81640625" style="190" customWidth="1"/>
    <col min="14341" max="14341" width="8.81640625" style="190" customWidth="1"/>
    <col min="14342" max="14342" width="9.81640625" style="190" customWidth="1"/>
    <col min="14343" max="14343" width="0.81640625" style="190" customWidth="1"/>
    <col min="14344" max="14345" width="8.81640625" style="190" customWidth="1"/>
    <col min="14346" max="14592" width="8.81640625" style="190"/>
    <col min="14593" max="14593" width="24.81640625" style="190" customWidth="1"/>
    <col min="14594" max="14595" width="8.81640625" style="190" customWidth="1"/>
    <col min="14596" max="14596" width="0.81640625" style="190" customWidth="1"/>
    <col min="14597" max="14597" width="8.81640625" style="190" customWidth="1"/>
    <col min="14598" max="14598" width="9.81640625" style="190" customWidth="1"/>
    <col min="14599" max="14599" width="0.81640625" style="190" customWidth="1"/>
    <col min="14600" max="14601" width="8.81640625" style="190" customWidth="1"/>
    <col min="14602" max="14848" width="8.81640625" style="190"/>
    <col min="14849" max="14849" width="24.81640625" style="190" customWidth="1"/>
    <col min="14850" max="14851" width="8.81640625" style="190" customWidth="1"/>
    <col min="14852" max="14852" width="0.81640625" style="190" customWidth="1"/>
    <col min="14853" max="14853" width="8.81640625" style="190" customWidth="1"/>
    <col min="14854" max="14854" width="9.81640625" style="190" customWidth="1"/>
    <col min="14855" max="14855" width="0.81640625" style="190" customWidth="1"/>
    <col min="14856" max="14857" width="8.81640625" style="190" customWidth="1"/>
    <col min="14858" max="15104" width="8.81640625" style="190"/>
    <col min="15105" max="15105" width="24.81640625" style="190" customWidth="1"/>
    <col min="15106" max="15107" width="8.81640625" style="190" customWidth="1"/>
    <col min="15108" max="15108" width="0.81640625" style="190" customWidth="1"/>
    <col min="15109" max="15109" width="8.81640625" style="190" customWidth="1"/>
    <col min="15110" max="15110" width="9.81640625" style="190" customWidth="1"/>
    <col min="15111" max="15111" width="0.81640625" style="190" customWidth="1"/>
    <col min="15112" max="15113" width="8.81640625" style="190" customWidth="1"/>
    <col min="15114" max="15360" width="8.81640625" style="190"/>
    <col min="15361" max="15361" width="24.81640625" style="190" customWidth="1"/>
    <col min="15362" max="15363" width="8.81640625" style="190" customWidth="1"/>
    <col min="15364" max="15364" width="0.81640625" style="190" customWidth="1"/>
    <col min="15365" max="15365" width="8.81640625" style="190" customWidth="1"/>
    <col min="15366" max="15366" width="9.81640625" style="190" customWidth="1"/>
    <col min="15367" max="15367" width="0.81640625" style="190" customWidth="1"/>
    <col min="15368" max="15369" width="8.81640625" style="190" customWidth="1"/>
    <col min="15370" max="15616" width="8.81640625" style="190"/>
    <col min="15617" max="15617" width="24.81640625" style="190" customWidth="1"/>
    <col min="15618" max="15619" width="8.81640625" style="190" customWidth="1"/>
    <col min="15620" max="15620" width="0.81640625" style="190" customWidth="1"/>
    <col min="15621" max="15621" width="8.81640625" style="190" customWidth="1"/>
    <col min="15622" max="15622" width="9.81640625" style="190" customWidth="1"/>
    <col min="15623" max="15623" width="0.81640625" style="190" customWidth="1"/>
    <col min="15624" max="15625" width="8.81640625" style="190" customWidth="1"/>
    <col min="15626" max="15872" width="8.81640625" style="190"/>
    <col min="15873" max="15873" width="24.81640625" style="190" customWidth="1"/>
    <col min="15874" max="15875" width="8.81640625" style="190" customWidth="1"/>
    <col min="15876" max="15876" width="0.81640625" style="190" customWidth="1"/>
    <col min="15877" max="15877" width="8.81640625" style="190" customWidth="1"/>
    <col min="15878" max="15878" width="9.81640625" style="190" customWidth="1"/>
    <col min="15879" max="15879" width="0.81640625" style="190" customWidth="1"/>
    <col min="15880" max="15881" width="8.81640625" style="190" customWidth="1"/>
    <col min="15882" max="16128" width="8.81640625" style="190"/>
    <col min="16129" max="16129" width="24.81640625" style="190" customWidth="1"/>
    <col min="16130" max="16131" width="8.81640625" style="190" customWidth="1"/>
    <col min="16132" max="16132" width="0.81640625" style="190" customWidth="1"/>
    <col min="16133" max="16133" width="8.81640625" style="190" customWidth="1"/>
    <col min="16134" max="16134" width="9.81640625" style="190" customWidth="1"/>
    <col min="16135" max="16135" width="0.81640625" style="190" customWidth="1"/>
    <col min="16136" max="16137" width="8.81640625" style="190" customWidth="1"/>
    <col min="16138" max="16384" width="8.81640625" style="190"/>
  </cols>
  <sheetData>
    <row r="1" spans="1:9" x14ac:dyDescent="0.3">
      <c r="A1" s="188" t="s">
        <v>141</v>
      </c>
      <c r="B1" s="189"/>
      <c r="C1" s="189"/>
      <c r="D1" s="189"/>
      <c r="E1" s="189"/>
      <c r="F1" s="189"/>
      <c r="G1" s="189"/>
      <c r="H1" s="189"/>
      <c r="I1" s="189"/>
    </row>
    <row r="2" spans="1:9" x14ac:dyDescent="0.3">
      <c r="A2" s="191"/>
      <c r="B2" s="192"/>
      <c r="C2" s="192"/>
      <c r="D2" s="192"/>
      <c r="E2" s="192"/>
      <c r="F2" s="192"/>
      <c r="G2" s="192"/>
      <c r="H2" s="192"/>
      <c r="I2" s="192"/>
    </row>
    <row r="3" spans="1:9" x14ac:dyDescent="0.3">
      <c r="A3" s="193" t="s">
        <v>0</v>
      </c>
      <c r="B3" s="291" t="s">
        <v>69</v>
      </c>
      <c r="C3" s="291"/>
      <c r="D3" s="194"/>
      <c r="E3" s="291" t="s">
        <v>70</v>
      </c>
      <c r="F3" s="291"/>
      <c r="G3" s="194"/>
      <c r="H3" s="291" t="s">
        <v>142</v>
      </c>
      <c r="I3" s="291"/>
    </row>
    <row r="4" spans="1:9" x14ac:dyDescent="0.3">
      <c r="A4" s="286" t="s">
        <v>52</v>
      </c>
      <c r="B4" s="292" t="s">
        <v>143</v>
      </c>
      <c r="C4" s="292" t="s">
        <v>71</v>
      </c>
      <c r="D4" s="195"/>
      <c r="E4" s="295" t="s">
        <v>144</v>
      </c>
      <c r="F4" s="295" t="s">
        <v>64</v>
      </c>
      <c r="G4" s="195"/>
      <c r="H4" s="292" t="s">
        <v>9</v>
      </c>
      <c r="I4" s="296" t="s">
        <v>10</v>
      </c>
    </row>
    <row r="5" spans="1:9" ht="27" customHeight="1" x14ac:dyDescent="0.3">
      <c r="A5" s="287"/>
      <c r="B5" s="293"/>
      <c r="C5" s="294"/>
      <c r="D5" s="196"/>
      <c r="E5" s="294"/>
      <c r="F5" s="294"/>
      <c r="G5" s="197"/>
      <c r="H5" s="294"/>
      <c r="I5" s="293"/>
    </row>
    <row r="6" spans="1:9" ht="13.5" customHeight="1" x14ac:dyDescent="0.3">
      <c r="A6" s="198" t="s">
        <v>16</v>
      </c>
      <c r="B6" s="199">
        <v>2063</v>
      </c>
      <c r="C6" s="200">
        <v>11859.21</v>
      </c>
      <c r="D6" s="199"/>
      <c r="E6" s="199">
        <v>157</v>
      </c>
      <c r="F6" s="199">
        <v>161</v>
      </c>
      <c r="G6" s="199"/>
      <c r="H6" s="199">
        <v>2139</v>
      </c>
      <c r="I6" s="199">
        <v>81</v>
      </c>
    </row>
    <row r="7" spans="1:9" x14ac:dyDescent="0.3">
      <c r="A7" s="201" t="s">
        <v>17</v>
      </c>
      <c r="B7" s="199" t="s">
        <v>134</v>
      </c>
      <c r="C7" s="200" t="s">
        <v>134</v>
      </c>
      <c r="D7" s="199"/>
      <c r="E7" s="199" t="s">
        <v>134</v>
      </c>
      <c r="F7" s="199" t="s">
        <v>134</v>
      </c>
      <c r="G7" s="199"/>
      <c r="H7" s="199" t="s">
        <v>134</v>
      </c>
      <c r="I7" s="199" t="s">
        <v>134</v>
      </c>
    </row>
    <row r="8" spans="1:9" x14ac:dyDescent="0.3">
      <c r="A8" s="201" t="s">
        <v>18</v>
      </c>
      <c r="B8" s="199">
        <v>222</v>
      </c>
      <c r="C8" s="200">
        <v>1495.87</v>
      </c>
      <c r="D8" s="199"/>
      <c r="E8" s="199">
        <v>20</v>
      </c>
      <c r="F8" s="199">
        <v>23</v>
      </c>
      <c r="G8" s="199"/>
      <c r="H8" s="199">
        <v>237</v>
      </c>
      <c r="I8" s="199">
        <v>5</v>
      </c>
    </row>
    <row r="9" spans="1:9" x14ac:dyDescent="0.3">
      <c r="A9" s="201" t="s">
        <v>19</v>
      </c>
      <c r="B9" s="199">
        <v>58</v>
      </c>
      <c r="C9" s="200">
        <v>201.45</v>
      </c>
      <c r="D9" s="199"/>
      <c r="E9" s="199">
        <v>12</v>
      </c>
      <c r="F9" s="199">
        <v>13</v>
      </c>
      <c r="G9" s="199"/>
      <c r="H9" s="199">
        <v>59</v>
      </c>
      <c r="I9" s="199">
        <v>11</v>
      </c>
    </row>
    <row r="10" spans="1:9" x14ac:dyDescent="0.3">
      <c r="A10" s="201" t="s">
        <v>20</v>
      </c>
      <c r="B10" s="199">
        <v>5489</v>
      </c>
      <c r="C10" s="200">
        <v>12814.36</v>
      </c>
      <c r="D10" s="199"/>
      <c r="E10" s="199">
        <v>18</v>
      </c>
      <c r="F10" s="199">
        <v>23</v>
      </c>
      <c r="G10" s="199"/>
      <c r="H10" s="199">
        <v>5506</v>
      </c>
      <c r="I10" s="199">
        <v>1</v>
      </c>
    </row>
    <row r="11" spans="1:9" x14ac:dyDescent="0.3">
      <c r="A11" s="201" t="s">
        <v>21</v>
      </c>
      <c r="B11" s="199">
        <v>4657</v>
      </c>
      <c r="C11" s="200">
        <v>12818.89</v>
      </c>
      <c r="D11" s="199"/>
      <c r="E11" s="199">
        <v>11</v>
      </c>
      <c r="F11" s="199">
        <v>27</v>
      </c>
      <c r="G11" s="199"/>
      <c r="H11" s="199">
        <v>4664</v>
      </c>
      <c r="I11" s="199">
        <v>4</v>
      </c>
    </row>
    <row r="12" spans="1:9" x14ac:dyDescent="0.3">
      <c r="A12" s="201" t="s">
        <v>22</v>
      </c>
      <c r="B12" s="199">
        <v>10146</v>
      </c>
      <c r="C12" s="200">
        <v>25633.25</v>
      </c>
      <c r="D12" s="199"/>
      <c r="E12" s="199">
        <v>29</v>
      </c>
      <c r="F12" s="199">
        <v>50</v>
      </c>
      <c r="G12" s="199"/>
      <c r="H12" s="199">
        <v>10170</v>
      </c>
      <c r="I12" s="199">
        <v>5</v>
      </c>
    </row>
    <row r="13" spans="1:9" x14ac:dyDescent="0.3">
      <c r="A13" s="201" t="s">
        <v>23</v>
      </c>
      <c r="B13" s="199">
        <v>643</v>
      </c>
      <c r="C13" s="200">
        <v>1739.47</v>
      </c>
      <c r="D13" s="199"/>
      <c r="E13" s="199">
        <v>215</v>
      </c>
      <c r="F13" s="199">
        <v>216</v>
      </c>
      <c r="G13" s="199"/>
      <c r="H13" s="199">
        <v>711</v>
      </c>
      <c r="I13" s="199">
        <v>147</v>
      </c>
    </row>
    <row r="14" spans="1:9" x14ac:dyDescent="0.3">
      <c r="A14" s="201" t="s">
        <v>24</v>
      </c>
      <c r="B14" s="199">
        <v>5</v>
      </c>
      <c r="C14" s="200">
        <v>28.34</v>
      </c>
      <c r="D14" s="199"/>
      <c r="E14" s="199">
        <v>7</v>
      </c>
      <c r="F14" s="199">
        <v>7</v>
      </c>
      <c r="G14" s="199"/>
      <c r="H14" s="199">
        <v>9</v>
      </c>
      <c r="I14" s="199">
        <v>3</v>
      </c>
    </row>
    <row r="15" spans="1:9" x14ac:dyDescent="0.3">
      <c r="A15" s="201" t="s">
        <v>25</v>
      </c>
      <c r="B15" s="199">
        <v>1607</v>
      </c>
      <c r="C15" s="200">
        <v>22966.38</v>
      </c>
      <c r="D15" s="199"/>
      <c r="E15" s="199">
        <v>94</v>
      </c>
      <c r="F15" s="199">
        <v>112</v>
      </c>
      <c r="G15" s="199"/>
      <c r="H15" s="199">
        <v>1666</v>
      </c>
      <c r="I15" s="199">
        <v>35</v>
      </c>
    </row>
    <row r="16" spans="1:9" x14ac:dyDescent="0.3">
      <c r="A16" s="201" t="s">
        <v>26</v>
      </c>
      <c r="B16" s="199">
        <v>236</v>
      </c>
      <c r="C16" s="200">
        <v>2273.02</v>
      </c>
      <c r="D16" s="199"/>
      <c r="E16" s="199">
        <v>44</v>
      </c>
      <c r="F16" s="199">
        <v>44</v>
      </c>
      <c r="G16" s="199"/>
      <c r="H16" s="199">
        <v>256</v>
      </c>
      <c r="I16" s="199">
        <v>24</v>
      </c>
    </row>
    <row r="17" spans="1:9" x14ac:dyDescent="0.3">
      <c r="A17" s="201" t="s">
        <v>27</v>
      </c>
      <c r="B17" s="199">
        <v>43</v>
      </c>
      <c r="C17" s="200">
        <v>614.25</v>
      </c>
      <c r="D17" s="199"/>
      <c r="E17" s="199">
        <v>23</v>
      </c>
      <c r="F17" s="199">
        <v>23</v>
      </c>
      <c r="G17" s="199"/>
      <c r="H17" s="199">
        <v>50</v>
      </c>
      <c r="I17" s="199">
        <v>16</v>
      </c>
    </row>
    <row r="18" spans="1:9" x14ac:dyDescent="0.3">
      <c r="A18" s="201" t="s">
        <v>28</v>
      </c>
      <c r="B18" s="199">
        <v>39</v>
      </c>
      <c r="C18" s="200">
        <v>118.68</v>
      </c>
      <c r="D18" s="199"/>
      <c r="E18" s="199">
        <v>28</v>
      </c>
      <c r="F18" s="199">
        <v>28</v>
      </c>
      <c r="G18" s="199"/>
      <c r="H18" s="199">
        <v>57</v>
      </c>
      <c r="I18" s="199">
        <v>10</v>
      </c>
    </row>
    <row r="19" spans="1:9" x14ac:dyDescent="0.3">
      <c r="A19" s="201" t="s">
        <v>29</v>
      </c>
      <c r="B19" s="199">
        <v>380</v>
      </c>
      <c r="C19" s="200">
        <v>1821.45</v>
      </c>
      <c r="D19" s="199"/>
      <c r="E19" s="199">
        <v>72</v>
      </c>
      <c r="F19" s="199">
        <v>72</v>
      </c>
      <c r="G19" s="199"/>
      <c r="H19" s="199">
        <v>421</v>
      </c>
      <c r="I19" s="199">
        <v>31</v>
      </c>
    </row>
    <row r="20" spans="1:9" x14ac:dyDescent="0.3">
      <c r="A20" s="201" t="s">
        <v>30</v>
      </c>
      <c r="B20" s="199">
        <v>215</v>
      </c>
      <c r="C20" s="200">
        <v>969.13</v>
      </c>
      <c r="D20" s="199"/>
      <c r="E20" s="199">
        <v>18</v>
      </c>
      <c r="F20" s="199">
        <v>18</v>
      </c>
      <c r="G20" s="199"/>
      <c r="H20" s="199">
        <v>231</v>
      </c>
      <c r="I20" s="199">
        <v>2</v>
      </c>
    </row>
    <row r="21" spans="1:9" x14ac:dyDescent="0.3">
      <c r="A21" s="201" t="s">
        <v>31</v>
      </c>
      <c r="B21" s="199" t="s">
        <v>134</v>
      </c>
      <c r="C21" s="200" t="s">
        <v>134</v>
      </c>
      <c r="D21" s="199"/>
      <c r="E21" s="199" t="s">
        <v>134</v>
      </c>
      <c r="F21" s="199" t="s">
        <v>134</v>
      </c>
      <c r="G21" s="199"/>
      <c r="H21" s="199" t="s">
        <v>134</v>
      </c>
      <c r="I21" s="199" t="s">
        <v>134</v>
      </c>
    </row>
    <row r="22" spans="1:9" x14ac:dyDescent="0.3">
      <c r="A22" s="201" t="s">
        <v>32</v>
      </c>
      <c r="B22" s="199">
        <v>1463</v>
      </c>
      <c r="C22" s="200">
        <v>3518.83</v>
      </c>
      <c r="D22" s="199"/>
      <c r="E22" s="199">
        <v>155</v>
      </c>
      <c r="F22" s="199">
        <v>158</v>
      </c>
      <c r="G22" s="199"/>
      <c r="H22" s="199">
        <v>1554</v>
      </c>
      <c r="I22" s="199">
        <v>64</v>
      </c>
    </row>
    <row r="23" spans="1:9" x14ac:dyDescent="0.3">
      <c r="A23" s="201" t="s">
        <v>33</v>
      </c>
      <c r="B23" s="199">
        <v>355</v>
      </c>
      <c r="C23" s="200">
        <v>2476.39</v>
      </c>
      <c r="D23" s="199"/>
      <c r="E23" s="199">
        <v>52</v>
      </c>
      <c r="F23" s="199">
        <v>52</v>
      </c>
      <c r="G23" s="199"/>
      <c r="H23" s="199">
        <v>396</v>
      </c>
      <c r="I23" s="199">
        <v>11</v>
      </c>
    </row>
    <row r="24" spans="1:9" x14ac:dyDescent="0.3">
      <c r="A24" s="201" t="s">
        <v>34</v>
      </c>
      <c r="B24" s="199">
        <v>141</v>
      </c>
      <c r="C24" s="200">
        <v>257.26</v>
      </c>
      <c r="D24" s="199"/>
      <c r="E24" s="199">
        <v>21</v>
      </c>
      <c r="F24" s="199">
        <v>21</v>
      </c>
      <c r="G24" s="199"/>
      <c r="H24" s="199">
        <v>144</v>
      </c>
      <c r="I24" s="199">
        <v>18</v>
      </c>
    </row>
    <row r="25" spans="1:9" x14ac:dyDescent="0.3">
      <c r="A25" s="201" t="s">
        <v>35</v>
      </c>
      <c r="B25" s="199">
        <v>457</v>
      </c>
      <c r="C25" s="200">
        <v>9717.6</v>
      </c>
      <c r="D25" s="199"/>
      <c r="E25" s="199">
        <v>111</v>
      </c>
      <c r="F25" s="199">
        <v>114</v>
      </c>
      <c r="G25" s="199"/>
      <c r="H25" s="199">
        <v>505</v>
      </c>
      <c r="I25" s="199">
        <v>63</v>
      </c>
    </row>
    <row r="26" spans="1:9" x14ac:dyDescent="0.3">
      <c r="A26" s="201" t="s">
        <v>36</v>
      </c>
      <c r="B26" s="199">
        <v>2338</v>
      </c>
      <c r="C26" s="200">
        <v>14437.34</v>
      </c>
      <c r="D26" s="199"/>
      <c r="E26" s="199">
        <v>224</v>
      </c>
      <c r="F26" s="199">
        <v>229</v>
      </c>
      <c r="G26" s="199"/>
      <c r="H26" s="199">
        <v>2484</v>
      </c>
      <c r="I26" s="199">
        <v>78</v>
      </c>
    </row>
    <row r="27" spans="1:9" x14ac:dyDescent="0.3">
      <c r="A27" s="201" t="s">
        <v>37</v>
      </c>
      <c r="B27" s="199">
        <v>23</v>
      </c>
      <c r="C27" s="200">
        <v>213.1</v>
      </c>
      <c r="D27" s="199"/>
      <c r="E27" s="199">
        <v>9</v>
      </c>
      <c r="F27" s="199">
        <v>9</v>
      </c>
      <c r="G27" s="199"/>
      <c r="H27" s="199">
        <v>27</v>
      </c>
      <c r="I27" s="199">
        <v>5</v>
      </c>
    </row>
    <row r="28" spans="1:9" ht="3" customHeight="1" x14ac:dyDescent="0.3">
      <c r="A28" s="201"/>
      <c r="B28" s="199"/>
      <c r="C28" s="200"/>
      <c r="D28" s="199"/>
      <c r="E28" s="199"/>
      <c r="F28" s="199"/>
      <c r="G28" s="199"/>
      <c r="H28" s="199"/>
      <c r="I28" s="199"/>
    </row>
    <row r="29" spans="1:9" s="39" customFormat="1" ht="14" customHeight="1" x14ac:dyDescent="0.3">
      <c r="A29" s="18" t="s">
        <v>139</v>
      </c>
      <c r="B29" s="24">
        <v>2343</v>
      </c>
      <c r="C29" s="61">
        <v>13556.527700000001</v>
      </c>
      <c r="D29" s="25">
        <v>0</v>
      </c>
      <c r="E29" s="24">
        <v>189</v>
      </c>
      <c r="F29" s="24">
        <v>197</v>
      </c>
      <c r="G29" s="25">
        <v>0</v>
      </c>
      <c r="H29" s="24">
        <v>2435</v>
      </c>
      <c r="I29" s="24">
        <v>97</v>
      </c>
    </row>
    <row r="30" spans="1:9" s="39" customFormat="1" ht="14" customHeight="1" x14ac:dyDescent="0.3">
      <c r="A30" s="18" t="s">
        <v>140</v>
      </c>
      <c r="B30" s="24">
        <v>12401</v>
      </c>
      <c r="C30" s="61">
        <v>50367.440199999997</v>
      </c>
      <c r="D30" s="25">
        <v>0</v>
      </c>
      <c r="E30" s="24">
        <v>345</v>
      </c>
      <c r="F30" s="24">
        <v>385</v>
      </c>
      <c r="G30" s="25">
        <v>0</v>
      </c>
      <c r="H30" s="24">
        <v>12556</v>
      </c>
      <c r="I30" s="24">
        <v>190</v>
      </c>
    </row>
    <row r="31" spans="1:9" s="39" customFormat="1" ht="14" customHeight="1" x14ac:dyDescent="0.3">
      <c r="A31" s="18" t="s">
        <v>38</v>
      </c>
      <c r="B31" s="24">
        <v>698</v>
      </c>
      <c r="C31" s="61">
        <v>4827.3999999999996</v>
      </c>
      <c r="D31" s="25"/>
      <c r="E31" s="24">
        <v>167</v>
      </c>
      <c r="F31" s="24">
        <v>167</v>
      </c>
      <c r="G31" s="25"/>
      <c r="H31" s="24">
        <v>784</v>
      </c>
      <c r="I31" s="24">
        <v>81</v>
      </c>
    </row>
    <row r="32" spans="1:9" s="39" customFormat="1" ht="14" customHeight="1" x14ac:dyDescent="0.3">
      <c r="A32" s="18" t="s">
        <v>145</v>
      </c>
      <c r="B32" s="24">
        <f>+B20+B22+B23+B24+B25</f>
        <v>2631</v>
      </c>
      <c r="C32" s="61">
        <f>+C20+C22+C23+C24+C25</f>
        <v>16939.21</v>
      </c>
      <c r="D32" s="25"/>
      <c r="E32" s="24">
        <f t="shared" ref="E32:I32" si="0">+E20+E22+E23+E24+E25</f>
        <v>357</v>
      </c>
      <c r="F32" s="24">
        <f t="shared" si="0"/>
        <v>363</v>
      </c>
      <c r="G32" s="24">
        <f t="shared" si="0"/>
        <v>0</v>
      </c>
      <c r="H32" s="24">
        <f t="shared" si="0"/>
        <v>2830</v>
      </c>
      <c r="I32" s="24">
        <f t="shared" si="0"/>
        <v>158</v>
      </c>
    </row>
    <row r="33" spans="1:13" s="39" customFormat="1" ht="14" customHeight="1" x14ac:dyDescent="0.3">
      <c r="A33" s="18" t="s">
        <v>146</v>
      </c>
      <c r="B33" s="24">
        <f>+B26+B27</f>
        <v>2361</v>
      </c>
      <c r="C33" s="61">
        <f>+C26+C27</f>
        <v>14650.44</v>
      </c>
      <c r="D33" s="25"/>
      <c r="E33" s="24">
        <f t="shared" ref="E33:I33" si="1">+E26+E27</f>
        <v>233</v>
      </c>
      <c r="F33" s="24">
        <f t="shared" si="1"/>
        <v>238</v>
      </c>
      <c r="G33" s="24">
        <f t="shared" si="1"/>
        <v>0</v>
      </c>
      <c r="H33" s="24">
        <f t="shared" si="1"/>
        <v>2511</v>
      </c>
      <c r="I33" s="24">
        <f t="shared" si="1"/>
        <v>83</v>
      </c>
    </row>
    <row r="34" spans="1:13" s="39" customFormat="1" ht="3" customHeight="1" x14ac:dyDescent="0.3">
      <c r="A34" s="18"/>
      <c r="B34" s="24"/>
      <c r="C34" s="61"/>
      <c r="D34" s="25"/>
      <c r="E34" s="24"/>
      <c r="F34" s="24"/>
      <c r="G34" s="25"/>
      <c r="H34" s="24"/>
      <c r="I34" s="24"/>
    </row>
    <row r="35" spans="1:13" s="39" customFormat="1" x14ac:dyDescent="0.3">
      <c r="A35" s="23" t="s">
        <v>65</v>
      </c>
      <c r="B35" s="24">
        <v>20434</v>
      </c>
      <c r="C35" s="61">
        <v>100341.01999999999</v>
      </c>
      <c r="D35" s="25"/>
      <c r="E35" s="24">
        <v>1291</v>
      </c>
      <c r="F35" s="24">
        <v>1350</v>
      </c>
      <c r="G35" s="25"/>
      <c r="H35" s="24">
        <v>21116</v>
      </c>
      <c r="I35" s="24">
        <v>609</v>
      </c>
    </row>
    <row r="36" spans="1:13" x14ac:dyDescent="0.3">
      <c r="A36" s="289" t="s">
        <v>40</v>
      </c>
      <c r="B36" s="289"/>
      <c r="C36" s="289"/>
      <c r="D36" s="289"/>
      <c r="E36" s="289"/>
      <c r="F36" s="289"/>
      <c r="G36" s="289"/>
      <c r="H36" s="289"/>
      <c r="I36" s="289"/>
    </row>
    <row r="37" spans="1:13" ht="14.75" customHeight="1" x14ac:dyDescent="0.3">
      <c r="A37" s="289" t="s">
        <v>73</v>
      </c>
      <c r="B37" s="289"/>
      <c r="C37" s="289"/>
      <c r="D37" s="289"/>
      <c r="E37" s="289"/>
      <c r="F37" s="289"/>
      <c r="G37" s="289"/>
      <c r="H37" s="289"/>
      <c r="I37" s="289"/>
    </row>
    <row r="38" spans="1:13" x14ac:dyDescent="0.3">
      <c r="A38" s="290" t="s">
        <v>72</v>
      </c>
      <c r="B38" s="289"/>
      <c r="C38" s="289"/>
      <c r="D38" s="289"/>
      <c r="E38" s="289"/>
      <c r="F38" s="289"/>
      <c r="G38" s="289"/>
      <c r="H38" s="289"/>
      <c r="I38" s="289"/>
    </row>
    <row r="39" spans="1:13" x14ac:dyDescent="0.3">
      <c r="A39" s="288" t="s">
        <v>68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13" x14ac:dyDescent="0.3">
      <c r="B40" s="203"/>
      <c r="C40" s="203"/>
      <c r="D40" s="203"/>
      <c r="E40" s="203"/>
      <c r="F40" s="203"/>
      <c r="G40" s="203"/>
      <c r="H40" s="203"/>
      <c r="I40" s="203"/>
      <c r="J40" s="203"/>
    </row>
    <row r="41" spans="1:13" x14ac:dyDescent="0.3">
      <c r="B41" s="202"/>
      <c r="C41" s="203"/>
      <c r="D41" s="202"/>
      <c r="E41" s="202"/>
      <c r="F41" s="202"/>
      <c r="G41" s="202"/>
      <c r="H41" s="202"/>
      <c r="I41" s="202"/>
    </row>
    <row r="42" spans="1:13" x14ac:dyDescent="0.3">
      <c r="B42" s="202"/>
      <c r="C42" s="203"/>
      <c r="D42" s="202"/>
      <c r="E42" s="202"/>
      <c r="F42" s="202"/>
      <c r="G42" s="202"/>
      <c r="H42" s="202"/>
      <c r="I42" s="202"/>
    </row>
    <row r="43" spans="1:13" x14ac:dyDescent="0.3">
      <c r="B43" s="202"/>
      <c r="C43" s="202"/>
      <c r="D43" s="202"/>
      <c r="E43" s="202"/>
      <c r="F43" s="202"/>
      <c r="G43" s="202"/>
      <c r="H43" s="202"/>
      <c r="I43" s="202"/>
    </row>
    <row r="44" spans="1:13" x14ac:dyDescent="0.3">
      <c r="B44" s="202"/>
      <c r="C44" s="202"/>
      <c r="D44" s="202"/>
      <c r="E44" s="202"/>
      <c r="F44" s="202"/>
      <c r="G44" s="202"/>
      <c r="H44" s="202"/>
      <c r="I44" s="202"/>
    </row>
    <row r="45" spans="1:13" x14ac:dyDescent="0.3">
      <c r="B45" s="202"/>
      <c r="C45" s="202"/>
      <c r="D45" s="202"/>
      <c r="E45" s="202"/>
      <c r="F45" s="202"/>
      <c r="G45" s="202"/>
      <c r="H45" s="202"/>
      <c r="I45" s="202"/>
    </row>
    <row r="46" spans="1:13" x14ac:dyDescent="0.3">
      <c r="B46" s="202"/>
      <c r="C46" s="202"/>
      <c r="D46" s="202"/>
      <c r="E46" s="202"/>
      <c r="F46" s="202"/>
      <c r="G46" s="202"/>
      <c r="H46" s="202"/>
      <c r="I46" s="202"/>
    </row>
    <row r="47" spans="1:13" x14ac:dyDescent="0.3">
      <c r="B47" s="202"/>
      <c r="C47" s="202"/>
      <c r="D47" s="202"/>
      <c r="E47" s="202"/>
      <c r="F47" s="202"/>
      <c r="G47" s="202"/>
      <c r="H47" s="202"/>
      <c r="I47" s="202"/>
      <c r="J47" s="202">
        <f t="shared" ref="J47" si="2">(J35-J43)</f>
        <v>0</v>
      </c>
    </row>
  </sheetData>
  <mergeCells count="14">
    <mergeCell ref="B3:C3"/>
    <mergeCell ref="E3:F3"/>
    <mergeCell ref="H3:I3"/>
    <mergeCell ref="B4:B5"/>
    <mergeCell ref="C4:C5"/>
    <mergeCell ref="E4:E5"/>
    <mergeCell ref="F4:F5"/>
    <mergeCell ref="H4:H5"/>
    <mergeCell ref="I4:I5"/>
    <mergeCell ref="A4:A5"/>
    <mergeCell ref="A39:M39"/>
    <mergeCell ref="A36:I36"/>
    <mergeCell ref="A37:I37"/>
    <mergeCell ref="A38:I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10" zoomScale="104" zoomScaleNormal="104" workbookViewId="0">
      <selection activeCell="G32" sqref="G32"/>
    </sheetView>
  </sheetViews>
  <sheetFormatPr defaultRowHeight="14.5" x14ac:dyDescent="0.35"/>
  <cols>
    <col min="1" max="1" width="18.453125" customWidth="1"/>
    <col min="2" max="3" width="8.81640625" customWidth="1"/>
    <col min="4" max="4" width="0.81640625" customWidth="1"/>
    <col min="5" max="7" width="8.81640625" customWidth="1"/>
    <col min="8" max="8" width="9.81640625" customWidth="1"/>
    <col min="9" max="9" width="0.81640625" customWidth="1"/>
    <col min="10" max="10" width="8.81640625" customWidth="1"/>
  </cols>
  <sheetData>
    <row r="1" spans="1:11" s="39" customFormat="1" ht="13" x14ac:dyDescent="0.3">
      <c r="A1" s="58" t="s">
        <v>132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9" customFormat="1" ht="13" x14ac:dyDescent="0.3">
      <c r="A2" s="47"/>
      <c r="B2" s="48"/>
      <c r="C2" s="49"/>
      <c r="D2" s="43"/>
      <c r="E2" s="43"/>
      <c r="F2" s="43"/>
      <c r="G2" s="43"/>
      <c r="H2" s="43"/>
      <c r="I2" s="43"/>
      <c r="J2" s="43"/>
      <c r="K2" s="43"/>
    </row>
    <row r="3" spans="1:11" x14ac:dyDescent="0.35">
      <c r="A3" s="4" t="s">
        <v>0</v>
      </c>
      <c r="B3" s="245" t="s">
        <v>1</v>
      </c>
      <c r="C3" s="245"/>
      <c r="D3" s="5"/>
      <c r="E3" s="245" t="s">
        <v>45</v>
      </c>
      <c r="F3" s="245"/>
      <c r="G3" s="245"/>
      <c r="H3" s="245"/>
      <c r="I3" s="5"/>
      <c r="J3" s="245" t="s">
        <v>56</v>
      </c>
      <c r="K3" s="245"/>
    </row>
    <row r="4" spans="1:11" ht="27.75" customHeight="1" x14ac:dyDescent="0.35">
      <c r="A4" s="262" t="s">
        <v>52</v>
      </c>
      <c r="B4" s="270" t="s">
        <v>57</v>
      </c>
      <c r="C4" s="270" t="s">
        <v>58</v>
      </c>
      <c r="D4" s="50"/>
      <c r="E4" s="245" t="s">
        <v>59</v>
      </c>
      <c r="F4" s="245"/>
      <c r="G4" s="298" t="s">
        <v>60</v>
      </c>
      <c r="H4" s="298" t="s">
        <v>61</v>
      </c>
      <c r="I4" s="31"/>
      <c r="J4" s="270" t="s">
        <v>62</v>
      </c>
      <c r="K4" s="281" t="s">
        <v>10</v>
      </c>
    </row>
    <row r="5" spans="1:11" ht="18.75" customHeight="1" x14ac:dyDescent="0.35">
      <c r="A5" s="275"/>
      <c r="B5" s="271"/>
      <c r="C5" s="271"/>
      <c r="D5" s="8"/>
      <c r="E5" s="8" t="s">
        <v>63</v>
      </c>
      <c r="F5" s="8" t="s">
        <v>64</v>
      </c>
      <c r="G5" s="299"/>
      <c r="H5" s="299"/>
      <c r="I5" s="9"/>
      <c r="J5" s="271"/>
      <c r="K5" s="297"/>
    </row>
    <row r="6" spans="1:11" x14ac:dyDescent="0.35">
      <c r="A6" s="13" t="s">
        <v>16</v>
      </c>
      <c r="B6" s="11" t="s">
        <v>134</v>
      </c>
      <c r="C6" s="53" t="s">
        <v>134</v>
      </c>
      <c r="D6" s="11"/>
      <c r="E6" s="12">
        <v>1</v>
      </c>
      <c r="F6" s="12" t="s">
        <v>136</v>
      </c>
      <c r="G6" s="12" t="s">
        <v>136</v>
      </c>
      <c r="H6" s="12" t="s">
        <v>136</v>
      </c>
      <c r="I6" s="11"/>
      <c r="J6" s="11">
        <v>1</v>
      </c>
      <c r="K6" s="11" t="s">
        <v>134</v>
      </c>
    </row>
    <row r="7" spans="1:11" x14ac:dyDescent="0.35">
      <c r="A7" s="13" t="s">
        <v>17</v>
      </c>
      <c r="B7" s="12" t="s">
        <v>134</v>
      </c>
      <c r="C7" s="53" t="s">
        <v>134</v>
      </c>
      <c r="D7" s="12"/>
      <c r="E7" s="12" t="s">
        <v>134</v>
      </c>
      <c r="F7" s="12" t="s">
        <v>134</v>
      </c>
      <c r="G7" s="12" t="s">
        <v>134</v>
      </c>
      <c r="H7" s="12" t="s">
        <v>134</v>
      </c>
      <c r="I7" s="12"/>
      <c r="J7" s="12" t="s">
        <v>134</v>
      </c>
      <c r="K7" s="12" t="s">
        <v>134</v>
      </c>
    </row>
    <row r="8" spans="1:11" x14ac:dyDescent="0.35">
      <c r="A8" s="13" t="s">
        <v>18</v>
      </c>
      <c r="B8" s="12">
        <v>142</v>
      </c>
      <c r="C8" s="53">
        <v>317.43</v>
      </c>
      <c r="D8" s="12"/>
      <c r="E8" s="12">
        <v>26</v>
      </c>
      <c r="F8" s="12">
        <v>42</v>
      </c>
      <c r="G8" s="12">
        <v>16</v>
      </c>
      <c r="H8" s="12">
        <v>26</v>
      </c>
      <c r="I8" s="12"/>
      <c r="J8" s="12">
        <v>150</v>
      </c>
      <c r="K8" s="12">
        <v>18</v>
      </c>
    </row>
    <row r="9" spans="1:11" x14ac:dyDescent="0.35">
      <c r="A9" s="13" t="s">
        <v>19</v>
      </c>
      <c r="B9" s="12">
        <v>939</v>
      </c>
      <c r="C9" s="53">
        <v>2188.1799999999998</v>
      </c>
      <c r="D9" s="12"/>
      <c r="E9" s="12">
        <v>102</v>
      </c>
      <c r="F9" s="12" t="s">
        <v>136</v>
      </c>
      <c r="G9" s="12" t="s">
        <v>136</v>
      </c>
      <c r="H9" s="12" t="s">
        <v>136</v>
      </c>
      <c r="I9" s="12"/>
      <c r="J9" s="12">
        <v>980</v>
      </c>
      <c r="K9" s="12">
        <v>61</v>
      </c>
    </row>
    <row r="10" spans="1:11" x14ac:dyDescent="0.35">
      <c r="A10" s="56" t="s">
        <v>20</v>
      </c>
      <c r="B10" s="57" t="s">
        <v>134</v>
      </c>
      <c r="C10" s="53" t="s">
        <v>134</v>
      </c>
      <c r="D10" s="57"/>
      <c r="E10" s="57" t="s">
        <v>134</v>
      </c>
      <c r="F10" s="57" t="s">
        <v>134</v>
      </c>
      <c r="G10" s="57" t="s">
        <v>134</v>
      </c>
      <c r="H10" s="57" t="s">
        <v>134</v>
      </c>
      <c r="I10" s="57"/>
      <c r="J10" s="57" t="s">
        <v>134</v>
      </c>
      <c r="K10" s="57" t="s">
        <v>134</v>
      </c>
    </row>
    <row r="11" spans="1:11" x14ac:dyDescent="0.35">
      <c r="A11" s="13" t="s">
        <v>21</v>
      </c>
      <c r="B11" s="12">
        <v>84</v>
      </c>
      <c r="C11" s="53">
        <v>90.67</v>
      </c>
      <c r="D11" s="12"/>
      <c r="E11" s="12">
        <v>4</v>
      </c>
      <c r="F11" s="12">
        <v>8</v>
      </c>
      <c r="G11" s="12">
        <v>4</v>
      </c>
      <c r="H11" s="12">
        <v>4</v>
      </c>
      <c r="I11" s="12"/>
      <c r="J11" s="12">
        <v>86</v>
      </c>
      <c r="K11" s="12">
        <v>2</v>
      </c>
    </row>
    <row r="12" spans="1:11" x14ac:dyDescent="0.35">
      <c r="A12" s="13" t="s">
        <v>22</v>
      </c>
      <c r="B12" s="12">
        <v>84</v>
      </c>
      <c r="C12" s="53">
        <v>90.67</v>
      </c>
      <c r="D12" s="12"/>
      <c r="E12" s="12">
        <v>4</v>
      </c>
      <c r="F12" s="12">
        <v>8</v>
      </c>
      <c r="G12" s="12">
        <v>4</v>
      </c>
      <c r="H12" s="12">
        <v>4</v>
      </c>
      <c r="I12" s="12"/>
      <c r="J12" s="12">
        <v>86</v>
      </c>
      <c r="K12" s="12">
        <v>2</v>
      </c>
    </row>
    <row r="13" spans="1:11" x14ac:dyDescent="0.35">
      <c r="A13" s="13" t="s">
        <v>23</v>
      </c>
      <c r="B13" s="12">
        <v>639</v>
      </c>
      <c r="C13" s="53">
        <v>853.77</v>
      </c>
      <c r="D13" s="12"/>
      <c r="E13" s="12">
        <v>54</v>
      </c>
      <c r="F13" s="12">
        <v>91</v>
      </c>
      <c r="G13" s="12">
        <v>38</v>
      </c>
      <c r="H13" s="12">
        <v>50</v>
      </c>
      <c r="I13" s="12"/>
      <c r="J13" s="12">
        <v>661</v>
      </c>
      <c r="K13" s="12">
        <v>32</v>
      </c>
    </row>
    <row r="14" spans="1:11" x14ac:dyDescent="0.35">
      <c r="A14" s="13" t="s">
        <v>24</v>
      </c>
      <c r="B14" s="12">
        <v>8</v>
      </c>
      <c r="C14" s="53">
        <v>24.13</v>
      </c>
      <c r="D14" s="12"/>
      <c r="E14" s="12">
        <v>9</v>
      </c>
      <c r="F14" s="12">
        <v>11</v>
      </c>
      <c r="G14" s="12">
        <v>2</v>
      </c>
      <c r="H14" s="12">
        <v>9</v>
      </c>
      <c r="I14" s="12"/>
      <c r="J14" s="12">
        <v>10</v>
      </c>
      <c r="K14" s="12">
        <v>7</v>
      </c>
    </row>
    <row r="15" spans="1:11" x14ac:dyDescent="0.35">
      <c r="A15" s="13" t="s">
        <v>25</v>
      </c>
      <c r="B15" s="12">
        <v>144</v>
      </c>
      <c r="C15" s="53">
        <v>224.57</v>
      </c>
      <c r="D15" s="12"/>
      <c r="E15" s="12">
        <v>8</v>
      </c>
      <c r="F15" s="12">
        <v>15</v>
      </c>
      <c r="G15" s="12">
        <v>7</v>
      </c>
      <c r="H15" s="12">
        <v>8</v>
      </c>
      <c r="I15" s="12"/>
      <c r="J15" s="12">
        <v>147</v>
      </c>
      <c r="K15" s="12">
        <v>5</v>
      </c>
    </row>
    <row r="16" spans="1:11" x14ac:dyDescent="0.35">
      <c r="A16" s="13" t="s">
        <v>26</v>
      </c>
      <c r="B16" s="12">
        <v>9655</v>
      </c>
      <c r="C16" s="53">
        <v>72665.7</v>
      </c>
      <c r="D16" s="12"/>
      <c r="E16" s="12">
        <v>647</v>
      </c>
      <c r="F16" s="12">
        <v>868</v>
      </c>
      <c r="G16" s="12">
        <v>283</v>
      </c>
      <c r="H16" s="12">
        <v>578</v>
      </c>
      <c r="I16" s="12"/>
      <c r="J16" s="12">
        <v>9810</v>
      </c>
      <c r="K16" s="12">
        <v>492</v>
      </c>
    </row>
    <row r="17" spans="1:11" x14ac:dyDescent="0.35">
      <c r="A17" s="13" t="s">
        <v>27</v>
      </c>
      <c r="B17" s="12">
        <v>1179</v>
      </c>
      <c r="C17" s="53">
        <v>7008.25</v>
      </c>
      <c r="D17" s="12"/>
      <c r="E17" s="12">
        <v>132</v>
      </c>
      <c r="F17" s="12">
        <v>199</v>
      </c>
      <c r="G17" s="12">
        <v>99</v>
      </c>
      <c r="H17" s="12">
        <v>99</v>
      </c>
      <c r="I17" s="12"/>
      <c r="J17" s="12">
        <v>1229</v>
      </c>
      <c r="K17" s="12">
        <v>82</v>
      </c>
    </row>
    <row r="18" spans="1:11" x14ac:dyDescent="0.35">
      <c r="A18" s="13" t="s">
        <v>28</v>
      </c>
      <c r="B18" s="12">
        <v>67</v>
      </c>
      <c r="C18" s="53">
        <v>410.32</v>
      </c>
      <c r="D18" s="12"/>
      <c r="E18" s="12">
        <v>34</v>
      </c>
      <c r="F18" s="12">
        <v>61</v>
      </c>
      <c r="G18" s="12">
        <v>26</v>
      </c>
      <c r="H18" s="12">
        <v>33</v>
      </c>
      <c r="I18" s="12"/>
      <c r="J18" s="12">
        <v>82</v>
      </c>
      <c r="K18" s="12">
        <v>19</v>
      </c>
    </row>
    <row r="19" spans="1:11" x14ac:dyDescent="0.35">
      <c r="A19" s="13" t="s">
        <v>29</v>
      </c>
      <c r="B19" s="12">
        <v>710</v>
      </c>
      <c r="C19" s="53">
        <v>5973.97</v>
      </c>
      <c r="D19" s="12"/>
      <c r="E19" s="12">
        <v>133</v>
      </c>
      <c r="F19" s="12">
        <v>204</v>
      </c>
      <c r="G19" s="12">
        <v>91</v>
      </c>
      <c r="H19" s="12">
        <v>105</v>
      </c>
      <c r="I19" s="12"/>
      <c r="J19" s="12">
        <v>777</v>
      </c>
      <c r="K19" s="12">
        <v>66</v>
      </c>
    </row>
    <row r="20" spans="1:11" x14ac:dyDescent="0.35">
      <c r="A20" s="13" t="s">
        <v>30</v>
      </c>
      <c r="B20" s="12">
        <v>610</v>
      </c>
      <c r="C20" s="53">
        <v>2327.4</v>
      </c>
      <c r="D20" s="12"/>
      <c r="E20" s="12">
        <v>68</v>
      </c>
      <c r="F20" s="12">
        <v>109</v>
      </c>
      <c r="G20" s="12">
        <v>53</v>
      </c>
      <c r="H20" s="12">
        <v>56</v>
      </c>
      <c r="I20" s="12"/>
      <c r="J20" s="12">
        <v>649</v>
      </c>
      <c r="K20" s="12">
        <v>29</v>
      </c>
    </row>
    <row r="21" spans="1:11" x14ac:dyDescent="0.35">
      <c r="A21" s="13" t="s">
        <v>31</v>
      </c>
      <c r="B21" s="12">
        <v>64</v>
      </c>
      <c r="C21" s="53">
        <v>303.62</v>
      </c>
      <c r="D21" s="12"/>
      <c r="E21" s="12">
        <v>17</v>
      </c>
      <c r="F21" s="12">
        <v>30</v>
      </c>
      <c r="G21" s="12">
        <v>14</v>
      </c>
      <c r="H21" s="12">
        <v>16</v>
      </c>
      <c r="I21" s="12"/>
      <c r="J21" s="12">
        <v>76</v>
      </c>
      <c r="K21" s="12">
        <v>5</v>
      </c>
    </row>
    <row r="22" spans="1:11" x14ac:dyDescent="0.35">
      <c r="A22" s="13" t="s">
        <v>32</v>
      </c>
      <c r="B22" s="12">
        <v>400</v>
      </c>
      <c r="C22" s="53">
        <v>2106.69</v>
      </c>
      <c r="D22" s="12"/>
      <c r="E22" s="12">
        <v>48</v>
      </c>
      <c r="F22" s="12">
        <v>76</v>
      </c>
      <c r="G22" s="12">
        <v>33</v>
      </c>
      <c r="H22" s="12">
        <v>43</v>
      </c>
      <c r="I22" s="12"/>
      <c r="J22" s="12">
        <v>425</v>
      </c>
      <c r="K22" s="12">
        <v>23</v>
      </c>
    </row>
    <row r="23" spans="1:11" x14ac:dyDescent="0.35">
      <c r="A23" s="13" t="s">
        <v>33</v>
      </c>
      <c r="B23" s="12">
        <v>3790</v>
      </c>
      <c r="C23" s="53">
        <v>52052.08</v>
      </c>
      <c r="D23" s="12"/>
      <c r="E23" s="12">
        <v>253</v>
      </c>
      <c r="F23" s="12">
        <v>376</v>
      </c>
      <c r="G23" s="12">
        <v>219</v>
      </c>
      <c r="H23" s="12">
        <v>152</v>
      </c>
      <c r="I23" s="12"/>
      <c r="J23" s="12">
        <v>3955</v>
      </c>
      <c r="K23" s="12">
        <v>88</v>
      </c>
    </row>
    <row r="24" spans="1:11" x14ac:dyDescent="0.35">
      <c r="A24" s="13" t="s">
        <v>34</v>
      </c>
      <c r="B24" s="12">
        <v>120</v>
      </c>
      <c r="C24" s="53">
        <v>951.62</v>
      </c>
      <c r="D24" s="12"/>
      <c r="E24" s="12">
        <v>23</v>
      </c>
      <c r="F24" s="12">
        <v>39</v>
      </c>
      <c r="G24" s="12">
        <v>20</v>
      </c>
      <c r="H24" s="12">
        <v>19</v>
      </c>
      <c r="I24" s="12"/>
      <c r="J24" s="12">
        <v>132</v>
      </c>
      <c r="K24" s="12">
        <v>11</v>
      </c>
    </row>
    <row r="25" spans="1:11" x14ac:dyDescent="0.35">
      <c r="A25" s="13" t="s">
        <v>35</v>
      </c>
      <c r="B25" s="12">
        <v>865</v>
      </c>
      <c r="C25" s="53">
        <v>14260.73</v>
      </c>
      <c r="D25" s="12"/>
      <c r="E25" s="12">
        <v>215</v>
      </c>
      <c r="F25" s="12">
        <v>301</v>
      </c>
      <c r="G25" s="12">
        <v>184</v>
      </c>
      <c r="H25" s="12">
        <v>115</v>
      </c>
      <c r="I25" s="12"/>
      <c r="J25" s="12">
        <v>945</v>
      </c>
      <c r="K25" s="12">
        <v>135</v>
      </c>
    </row>
    <row r="26" spans="1:11" x14ac:dyDescent="0.35">
      <c r="A26" s="13" t="s">
        <v>36</v>
      </c>
      <c r="B26" s="12">
        <v>3814</v>
      </c>
      <c r="C26" s="53">
        <v>26870.38</v>
      </c>
      <c r="D26" s="12"/>
      <c r="E26" s="12">
        <v>283</v>
      </c>
      <c r="F26" s="12">
        <v>455</v>
      </c>
      <c r="G26" s="12">
        <v>213</v>
      </c>
      <c r="H26" s="12">
        <v>230</v>
      </c>
      <c r="I26" s="12"/>
      <c r="J26" s="12">
        <v>3986</v>
      </c>
      <c r="K26" s="12">
        <v>111</v>
      </c>
    </row>
    <row r="27" spans="1:11" x14ac:dyDescent="0.35">
      <c r="A27" s="13" t="s">
        <v>37</v>
      </c>
      <c r="B27" s="12">
        <v>40</v>
      </c>
      <c r="C27" s="53">
        <v>840.16</v>
      </c>
      <c r="D27" s="12"/>
      <c r="E27" s="12">
        <v>24</v>
      </c>
      <c r="F27" s="12">
        <v>37</v>
      </c>
      <c r="G27" s="12">
        <v>17</v>
      </c>
      <c r="H27" s="12">
        <v>20</v>
      </c>
      <c r="I27" s="12"/>
      <c r="J27" s="12">
        <v>53</v>
      </c>
      <c r="K27" s="12">
        <v>11</v>
      </c>
    </row>
    <row r="28" spans="1:11" ht="3" customHeight="1" x14ac:dyDescent="0.35">
      <c r="A28" s="54"/>
      <c r="B28" s="12"/>
      <c r="C28" s="55"/>
      <c r="D28" s="12"/>
      <c r="E28" s="12"/>
      <c r="F28" s="12"/>
      <c r="G28" s="12"/>
      <c r="H28" s="12"/>
      <c r="I28" s="12"/>
      <c r="J28" s="12"/>
      <c r="K28" s="12"/>
    </row>
    <row r="29" spans="1:11" x14ac:dyDescent="0.35">
      <c r="A29" s="18" t="s">
        <v>139</v>
      </c>
      <c r="B29" s="24">
        <v>1081</v>
      </c>
      <c r="C29" s="61">
        <v>2505.6099999999997</v>
      </c>
      <c r="D29" s="25">
        <v>0</v>
      </c>
      <c r="E29" s="24">
        <v>129</v>
      </c>
      <c r="F29" s="24">
        <v>243</v>
      </c>
      <c r="G29" s="24">
        <v>116</v>
      </c>
      <c r="H29" s="24">
        <v>127</v>
      </c>
      <c r="I29" s="25">
        <v>0</v>
      </c>
      <c r="J29" s="24">
        <v>1131</v>
      </c>
      <c r="K29" s="24">
        <v>79</v>
      </c>
    </row>
    <row r="30" spans="1:11" x14ac:dyDescent="0.35">
      <c r="A30" s="18" t="s">
        <v>140</v>
      </c>
      <c r="B30" s="24">
        <v>875</v>
      </c>
      <c r="C30" s="61">
        <v>1193.1399999999999</v>
      </c>
      <c r="D30" s="25">
        <v>0</v>
      </c>
      <c r="E30" s="24">
        <v>75</v>
      </c>
      <c r="F30" s="24">
        <v>125</v>
      </c>
      <c r="G30" s="24">
        <v>51</v>
      </c>
      <c r="H30" s="24">
        <v>71</v>
      </c>
      <c r="I30" s="25">
        <v>0</v>
      </c>
      <c r="J30" s="24">
        <v>904</v>
      </c>
      <c r="K30" s="24">
        <v>46</v>
      </c>
    </row>
    <row r="31" spans="1:11" ht="14.25" customHeight="1" x14ac:dyDescent="0.35">
      <c r="A31" s="18" t="s">
        <v>38</v>
      </c>
      <c r="B31" s="24">
        <v>11611</v>
      </c>
      <c r="C31" s="61">
        <v>86058.240000000005</v>
      </c>
      <c r="D31" s="25"/>
      <c r="E31" s="24">
        <v>946</v>
      </c>
      <c r="F31" s="24">
        <v>1332</v>
      </c>
      <c r="G31" s="24">
        <v>499</v>
      </c>
      <c r="H31" s="24">
        <v>815</v>
      </c>
      <c r="I31" s="25"/>
      <c r="J31" s="24">
        <v>11898</v>
      </c>
      <c r="K31" s="24">
        <v>659</v>
      </c>
    </row>
    <row r="32" spans="1:11" ht="14.25" customHeight="1" x14ac:dyDescent="0.35">
      <c r="A32" s="18" t="s">
        <v>145</v>
      </c>
      <c r="B32" s="24">
        <f>+B20+B21+B22+B23+B24+B25</f>
        <v>5849</v>
      </c>
      <c r="C32" s="61">
        <f>+C20+C21+C22+C23+C24+C25</f>
        <v>72002.14</v>
      </c>
      <c r="D32" s="25"/>
      <c r="E32" s="24">
        <f t="shared" ref="E32:K32" si="0">+E20+E21+E22+E23+E24+E25</f>
        <v>624</v>
      </c>
      <c r="F32" s="24">
        <f t="shared" si="0"/>
        <v>931</v>
      </c>
      <c r="G32" s="24">
        <f t="shared" si="0"/>
        <v>523</v>
      </c>
      <c r="H32" s="24">
        <f t="shared" si="0"/>
        <v>401</v>
      </c>
      <c r="I32" s="24">
        <f t="shared" si="0"/>
        <v>0</v>
      </c>
      <c r="J32" s="24">
        <f t="shared" si="0"/>
        <v>6182</v>
      </c>
      <c r="K32" s="24">
        <f t="shared" si="0"/>
        <v>291</v>
      </c>
    </row>
    <row r="33" spans="1:13" ht="15" customHeight="1" x14ac:dyDescent="0.35">
      <c r="A33" s="18" t="s">
        <v>146</v>
      </c>
      <c r="B33" s="24">
        <f>+B26+B27</f>
        <v>3854</v>
      </c>
      <c r="C33" s="61">
        <f>+C26+C27</f>
        <v>27710.54</v>
      </c>
      <c r="D33" s="25"/>
      <c r="E33" s="24">
        <f t="shared" ref="E33:K33" si="1">+E26+E27</f>
        <v>307</v>
      </c>
      <c r="F33" s="24">
        <f t="shared" si="1"/>
        <v>492</v>
      </c>
      <c r="G33" s="24">
        <f t="shared" si="1"/>
        <v>230</v>
      </c>
      <c r="H33" s="24">
        <f t="shared" si="1"/>
        <v>250</v>
      </c>
      <c r="I33" s="24">
        <f t="shared" si="1"/>
        <v>0</v>
      </c>
      <c r="J33" s="24">
        <f t="shared" si="1"/>
        <v>4039</v>
      </c>
      <c r="K33" s="24">
        <f t="shared" si="1"/>
        <v>122</v>
      </c>
    </row>
    <row r="34" spans="1:13" ht="3" customHeight="1" x14ac:dyDescent="0.35">
      <c r="A34" s="18"/>
      <c r="B34" s="19"/>
      <c r="C34" s="60"/>
      <c r="D34" s="20"/>
      <c r="E34" s="19"/>
      <c r="F34" s="19"/>
      <c r="G34" s="19"/>
      <c r="H34" s="19"/>
      <c r="I34" s="20"/>
      <c r="J34" s="19"/>
      <c r="K34" s="19"/>
    </row>
    <row r="35" spans="1:13" x14ac:dyDescent="0.35">
      <c r="A35" s="23" t="s">
        <v>65</v>
      </c>
      <c r="B35" s="24">
        <v>23270</v>
      </c>
      <c r="C35" s="61">
        <v>189469.67</v>
      </c>
      <c r="D35" s="25"/>
      <c r="E35" s="24">
        <v>2081</v>
      </c>
      <c r="F35" s="24">
        <v>3123</v>
      </c>
      <c r="G35" s="24">
        <v>1419</v>
      </c>
      <c r="H35" s="24">
        <v>1664</v>
      </c>
      <c r="I35" s="25"/>
      <c r="J35" s="24">
        <v>24154</v>
      </c>
      <c r="K35" s="24">
        <v>1197</v>
      </c>
    </row>
    <row r="36" spans="1:13" x14ac:dyDescent="0.35">
      <c r="A36" s="46" t="s">
        <v>40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27"/>
    </row>
    <row r="37" spans="1:13" ht="14.75" customHeight="1" x14ac:dyDescent="0.35">
      <c r="A37" s="46" t="s">
        <v>67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27"/>
    </row>
    <row r="38" spans="1:13" x14ac:dyDescent="0.35">
      <c r="A38" s="274" t="s">
        <v>66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7"/>
    </row>
    <row r="39" spans="1:13" x14ac:dyDescent="0.35">
      <c r="A39" s="272" t="s">
        <v>68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1" spans="1:13" x14ac:dyDescent="0.35">
      <c r="B41" s="36"/>
      <c r="C41" s="204"/>
      <c r="D41" s="36"/>
      <c r="E41" s="36"/>
      <c r="F41" s="36"/>
      <c r="G41" s="36"/>
      <c r="H41" s="36"/>
      <c r="I41" s="36"/>
      <c r="J41" s="36"/>
      <c r="K41" s="36"/>
    </row>
    <row r="42" spans="1:13" x14ac:dyDescent="0.35"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3" x14ac:dyDescent="0.35"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3" x14ac:dyDescent="0.35">
      <c r="B44" s="36"/>
      <c r="C44" s="159"/>
      <c r="D44" s="36"/>
      <c r="E44" s="36"/>
      <c r="F44" s="36"/>
      <c r="G44" s="36"/>
      <c r="H44" s="36"/>
      <c r="I44" s="36"/>
      <c r="J44" s="36"/>
      <c r="K44" s="36"/>
    </row>
    <row r="45" spans="1:13" x14ac:dyDescent="0.35"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3" x14ac:dyDescent="0.35"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3" x14ac:dyDescent="0.35"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3" x14ac:dyDescent="0.35"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2:11" x14ac:dyDescent="0.35">
      <c r="B49" s="36"/>
      <c r="C49" s="36"/>
      <c r="D49" s="36"/>
      <c r="E49" s="36"/>
      <c r="F49" s="36"/>
      <c r="G49" s="36"/>
      <c r="H49" s="36"/>
      <c r="I49" s="36"/>
      <c r="J49" s="36"/>
      <c r="K49" s="36"/>
    </row>
  </sheetData>
  <mergeCells count="13">
    <mergeCell ref="K4:K5"/>
    <mergeCell ref="A38:K38"/>
    <mergeCell ref="A4:A5"/>
    <mergeCell ref="A39:M39"/>
    <mergeCell ref="B3:C3"/>
    <mergeCell ref="E3:H3"/>
    <mergeCell ref="J3:K3"/>
    <mergeCell ref="B4:B5"/>
    <mergeCell ref="C4:C5"/>
    <mergeCell ref="E4:F4"/>
    <mergeCell ref="G4:G5"/>
    <mergeCell ref="H4:H5"/>
    <mergeCell ref="J4:J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5" zoomScale="95" zoomScaleNormal="95" workbookViewId="0">
      <selection activeCell="J39" sqref="J39"/>
    </sheetView>
  </sheetViews>
  <sheetFormatPr defaultRowHeight="14.5" x14ac:dyDescent="0.35"/>
  <cols>
    <col min="1" max="1" width="17.81640625" customWidth="1"/>
    <col min="2" max="2" width="8.81640625" customWidth="1"/>
    <col min="3" max="3" width="9.1796875" customWidth="1"/>
    <col min="4" max="4" width="8.81640625" customWidth="1"/>
    <col min="5" max="6" width="7.81640625" customWidth="1"/>
    <col min="7" max="7" width="8.81640625" customWidth="1"/>
    <col min="8" max="8" width="0.81640625" customWidth="1"/>
    <col min="9" max="9" width="8.81640625" customWidth="1"/>
    <col min="10" max="10" width="7.81640625" customWidth="1"/>
    <col min="11" max="11" width="0.81640625" customWidth="1"/>
    <col min="12" max="13" width="8.81640625" customWidth="1"/>
  </cols>
  <sheetData>
    <row r="1" spans="1:13" x14ac:dyDescent="0.35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3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13" ht="14.75" customHeight="1" x14ac:dyDescent="0.35">
      <c r="A3" s="77" t="s">
        <v>0</v>
      </c>
      <c r="B3" s="302" t="s">
        <v>1</v>
      </c>
      <c r="C3" s="302"/>
      <c r="D3" s="302"/>
      <c r="E3" s="302"/>
      <c r="F3" s="302"/>
      <c r="G3" s="302"/>
      <c r="H3" s="304"/>
      <c r="I3" s="302" t="s">
        <v>82</v>
      </c>
      <c r="J3" s="302"/>
      <c r="K3" s="302"/>
      <c r="L3" s="302" t="s">
        <v>3</v>
      </c>
      <c r="M3" s="302"/>
    </row>
    <row r="4" spans="1:13" ht="13.5" customHeight="1" x14ac:dyDescent="0.35">
      <c r="A4" s="262" t="s">
        <v>52</v>
      </c>
      <c r="B4" s="303"/>
      <c r="C4" s="303"/>
      <c r="D4" s="303"/>
      <c r="E4" s="303"/>
      <c r="F4" s="303"/>
      <c r="G4" s="303"/>
      <c r="H4" s="305"/>
      <c r="I4" s="303"/>
      <c r="J4" s="303"/>
      <c r="K4" s="306"/>
      <c r="L4" s="303"/>
      <c r="M4" s="303"/>
    </row>
    <row r="5" spans="1:13" ht="39" customHeight="1" x14ac:dyDescent="0.35">
      <c r="A5" s="275"/>
      <c r="B5" s="51" t="s">
        <v>83</v>
      </c>
      <c r="C5" s="51" t="s">
        <v>84</v>
      </c>
      <c r="D5" s="51" t="s">
        <v>4</v>
      </c>
      <c r="E5" s="51" t="s">
        <v>85</v>
      </c>
      <c r="F5" s="78" t="s">
        <v>13</v>
      </c>
      <c r="G5" s="51" t="s">
        <v>86</v>
      </c>
      <c r="H5" s="51"/>
      <c r="I5" s="51" t="s">
        <v>87</v>
      </c>
      <c r="J5" s="51" t="s">
        <v>64</v>
      </c>
      <c r="K5" s="307"/>
      <c r="L5" s="51" t="s">
        <v>62</v>
      </c>
      <c r="M5" s="52" t="s">
        <v>10</v>
      </c>
    </row>
    <row r="6" spans="1:13" ht="13.5" customHeight="1" x14ac:dyDescent="0.35">
      <c r="A6" s="35" t="s">
        <v>16</v>
      </c>
      <c r="B6" s="79">
        <v>2</v>
      </c>
      <c r="C6" s="80" t="s">
        <v>134</v>
      </c>
      <c r="D6" s="79" t="s">
        <v>136</v>
      </c>
      <c r="E6" s="79" t="s">
        <v>134</v>
      </c>
      <c r="F6" s="79" t="s">
        <v>134</v>
      </c>
      <c r="G6" s="79" t="s">
        <v>134</v>
      </c>
      <c r="H6" s="79"/>
      <c r="I6" s="79">
        <v>6</v>
      </c>
      <c r="J6" s="79">
        <v>6</v>
      </c>
      <c r="K6" s="79"/>
      <c r="L6" s="79">
        <v>6</v>
      </c>
      <c r="M6" s="161">
        <v>2</v>
      </c>
    </row>
    <row r="7" spans="1:13" ht="13.5" customHeight="1" x14ac:dyDescent="0.35">
      <c r="A7" s="35" t="s">
        <v>17</v>
      </c>
      <c r="B7" s="79" t="s">
        <v>134</v>
      </c>
      <c r="C7" s="80" t="s">
        <v>134</v>
      </c>
      <c r="D7" s="79" t="s">
        <v>134</v>
      </c>
      <c r="E7" s="79" t="s">
        <v>134</v>
      </c>
      <c r="F7" s="79" t="s">
        <v>134</v>
      </c>
      <c r="G7" s="79" t="s">
        <v>134</v>
      </c>
      <c r="H7" s="79"/>
      <c r="I7" s="79" t="s">
        <v>134</v>
      </c>
      <c r="J7" s="79" t="s">
        <v>134</v>
      </c>
      <c r="K7" s="79"/>
      <c r="L7" s="79" t="s">
        <v>134</v>
      </c>
      <c r="M7" s="161" t="s">
        <v>134</v>
      </c>
    </row>
    <row r="8" spans="1:13" ht="13.5" customHeight="1" x14ac:dyDescent="0.35">
      <c r="A8" s="35" t="s">
        <v>18</v>
      </c>
      <c r="B8" s="79">
        <v>5</v>
      </c>
      <c r="C8" s="80" t="s">
        <v>134</v>
      </c>
      <c r="D8" s="79" t="s">
        <v>136</v>
      </c>
      <c r="E8" s="79" t="s">
        <v>134</v>
      </c>
      <c r="F8" s="79" t="s">
        <v>134</v>
      </c>
      <c r="G8" s="79" t="s">
        <v>136</v>
      </c>
      <c r="H8" s="79"/>
      <c r="I8" s="79">
        <v>24</v>
      </c>
      <c r="J8" s="79">
        <v>32</v>
      </c>
      <c r="K8" s="79"/>
      <c r="L8" s="79">
        <v>25</v>
      </c>
      <c r="M8" s="161">
        <v>4</v>
      </c>
    </row>
    <row r="9" spans="1:13" ht="13.5" customHeight="1" x14ac:dyDescent="0.35">
      <c r="A9" s="35" t="s">
        <v>19</v>
      </c>
      <c r="B9" s="79">
        <v>6</v>
      </c>
      <c r="C9" s="80" t="s">
        <v>134</v>
      </c>
      <c r="D9" s="79">
        <v>6</v>
      </c>
      <c r="E9" s="79" t="s">
        <v>134</v>
      </c>
      <c r="F9" s="79" t="s">
        <v>134</v>
      </c>
      <c r="G9" s="79" t="s">
        <v>134</v>
      </c>
      <c r="H9" s="79"/>
      <c r="I9" s="79">
        <v>19</v>
      </c>
      <c r="J9" s="79">
        <v>23</v>
      </c>
      <c r="K9" s="79"/>
      <c r="L9" s="79">
        <v>24</v>
      </c>
      <c r="M9" s="161">
        <v>1</v>
      </c>
    </row>
    <row r="10" spans="1:13" ht="13.5" customHeight="1" x14ac:dyDescent="0.35">
      <c r="A10" s="35" t="s">
        <v>20</v>
      </c>
      <c r="B10" s="79" t="s">
        <v>134</v>
      </c>
      <c r="C10" s="80" t="s">
        <v>134</v>
      </c>
      <c r="D10" s="79" t="s">
        <v>134</v>
      </c>
      <c r="E10" s="79" t="s">
        <v>134</v>
      </c>
      <c r="F10" s="79" t="s">
        <v>134</v>
      </c>
      <c r="G10" s="79" t="s">
        <v>134</v>
      </c>
      <c r="H10" s="79"/>
      <c r="I10" s="79">
        <v>5</v>
      </c>
      <c r="J10" s="79">
        <v>6</v>
      </c>
      <c r="K10" s="79"/>
      <c r="L10" s="79">
        <v>5</v>
      </c>
      <c r="M10" s="161" t="s">
        <v>134</v>
      </c>
    </row>
    <row r="11" spans="1:13" ht="13.5" customHeight="1" x14ac:dyDescent="0.35">
      <c r="A11" s="35" t="s">
        <v>21</v>
      </c>
      <c r="B11" s="79">
        <v>10</v>
      </c>
      <c r="C11" s="80" t="s">
        <v>134</v>
      </c>
      <c r="D11" s="79">
        <v>13</v>
      </c>
      <c r="E11" s="79" t="s">
        <v>134</v>
      </c>
      <c r="F11" s="79" t="s">
        <v>134</v>
      </c>
      <c r="G11" s="79" t="s">
        <v>134</v>
      </c>
      <c r="H11" s="79"/>
      <c r="I11" s="79">
        <v>3</v>
      </c>
      <c r="J11" s="79">
        <v>4</v>
      </c>
      <c r="K11" s="79"/>
      <c r="L11" s="79">
        <v>13</v>
      </c>
      <c r="M11" s="161" t="s">
        <v>134</v>
      </c>
    </row>
    <row r="12" spans="1:13" ht="13.5" customHeight="1" x14ac:dyDescent="0.35">
      <c r="A12" s="35" t="s">
        <v>22</v>
      </c>
      <c r="B12" s="79">
        <v>10</v>
      </c>
      <c r="C12" s="80" t="s">
        <v>134</v>
      </c>
      <c r="D12" s="79">
        <v>13</v>
      </c>
      <c r="E12" s="79" t="s">
        <v>134</v>
      </c>
      <c r="F12" s="79" t="s">
        <v>134</v>
      </c>
      <c r="G12" s="79" t="s">
        <v>134</v>
      </c>
      <c r="H12" s="79"/>
      <c r="I12" s="79">
        <v>8</v>
      </c>
      <c r="J12" s="79">
        <v>10</v>
      </c>
      <c r="K12" s="79"/>
      <c r="L12" s="79">
        <v>18</v>
      </c>
      <c r="M12" s="161" t="s">
        <v>134</v>
      </c>
    </row>
    <row r="13" spans="1:13" ht="13.5" customHeight="1" x14ac:dyDescent="0.35">
      <c r="A13" s="35" t="s">
        <v>23</v>
      </c>
      <c r="B13" s="79">
        <v>62</v>
      </c>
      <c r="C13" s="80" t="s">
        <v>134</v>
      </c>
      <c r="D13" s="79">
        <v>62</v>
      </c>
      <c r="E13" s="79" t="s">
        <v>134</v>
      </c>
      <c r="F13" s="79" t="s">
        <v>134</v>
      </c>
      <c r="G13" s="79" t="s">
        <v>136</v>
      </c>
      <c r="H13" s="79"/>
      <c r="I13" s="79">
        <v>6</v>
      </c>
      <c r="J13" s="79">
        <v>10</v>
      </c>
      <c r="K13" s="79"/>
      <c r="L13" s="79">
        <v>64</v>
      </c>
      <c r="M13" s="161">
        <v>4</v>
      </c>
    </row>
    <row r="14" spans="1:13" ht="13.5" customHeight="1" x14ac:dyDescent="0.35">
      <c r="A14" s="35" t="s">
        <v>24</v>
      </c>
      <c r="B14" s="79" t="s">
        <v>134</v>
      </c>
      <c r="C14" s="80" t="s">
        <v>134</v>
      </c>
      <c r="D14" s="79" t="s">
        <v>134</v>
      </c>
      <c r="E14" s="79" t="s">
        <v>134</v>
      </c>
      <c r="F14" s="79" t="s">
        <v>134</v>
      </c>
      <c r="G14" s="79" t="s">
        <v>134</v>
      </c>
      <c r="H14" s="79"/>
      <c r="I14" s="79" t="s">
        <v>134</v>
      </c>
      <c r="J14" s="79" t="s">
        <v>134</v>
      </c>
      <c r="K14" s="79"/>
      <c r="L14" s="79" t="s">
        <v>134</v>
      </c>
      <c r="M14" s="161" t="s">
        <v>134</v>
      </c>
    </row>
    <row r="15" spans="1:13" ht="13.5" customHeight="1" x14ac:dyDescent="0.35">
      <c r="A15" s="35" t="s">
        <v>25</v>
      </c>
      <c r="B15" s="79">
        <v>139</v>
      </c>
      <c r="C15" s="80">
        <v>265.64999999999998</v>
      </c>
      <c r="D15" s="79" t="s">
        <v>134</v>
      </c>
      <c r="E15" s="79" t="s">
        <v>134</v>
      </c>
      <c r="F15" s="79" t="s">
        <v>134</v>
      </c>
      <c r="G15" s="79" t="s">
        <v>134</v>
      </c>
      <c r="H15" s="79"/>
      <c r="I15" s="79">
        <v>464</v>
      </c>
      <c r="J15" s="79">
        <v>759</v>
      </c>
      <c r="K15" s="79"/>
      <c r="L15" s="79">
        <v>490</v>
      </c>
      <c r="M15" s="161">
        <v>113</v>
      </c>
    </row>
    <row r="16" spans="1:13" ht="13.5" customHeight="1" x14ac:dyDescent="0.35">
      <c r="A16" s="35" t="s">
        <v>26</v>
      </c>
      <c r="B16" s="79">
        <v>74</v>
      </c>
      <c r="C16" s="80">
        <v>306.18</v>
      </c>
      <c r="D16" s="79">
        <v>32</v>
      </c>
      <c r="E16" s="79" t="s">
        <v>134</v>
      </c>
      <c r="F16" s="79" t="s">
        <v>134</v>
      </c>
      <c r="G16" s="79" t="s">
        <v>136</v>
      </c>
      <c r="H16" s="79"/>
      <c r="I16" s="79">
        <v>60</v>
      </c>
      <c r="J16" s="79">
        <v>67</v>
      </c>
      <c r="K16" s="79"/>
      <c r="L16" s="79">
        <v>126</v>
      </c>
      <c r="M16" s="161">
        <v>8</v>
      </c>
    </row>
    <row r="17" spans="1:13" ht="13.5" customHeight="1" x14ac:dyDescent="0.35">
      <c r="A17" s="35" t="s">
        <v>27</v>
      </c>
      <c r="B17" s="79" t="s">
        <v>134</v>
      </c>
      <c r="C17" s="80" t="s">
        <v>134</v>
      </c>
      <c r="D17" s="79" t="s">
        <v>134</v>
      </c>
      <c r="E17" s="79" t="s">
        <v>134</v>
      </c>
      <c r="F17" s="79" t="s">
        <v>134</v>
      </c>
      <c r="G17" s="79" t="s">
        <v>134</v>
      </c>
      <c r="H17" s="79"/>
      <c r="I17" s="79">
        <v>11</v>
      </c>
      <c r="J17" s="79">
        <v>11</v>
      </c>
      <c r="K17" s="79"/>
      <c r="L17" s="79">
        <v>11</v>
      </c>
      <c r="M17" s="161" t="s">
        <v>134</v>
      </c>
    </row>
    <row r="18" spans="1:13" ht="13.5" customHeight="1" x14ac:dyDescent="0.35">
      <c r="A18" s="35" t="s">
        <v>28</v>
      </c>
      <c r="B18" s="79" t="s">
        <v>134</v>
      </c>
      <c r="C18" s="80" t="s">
        <v>134</v>
      </c>
      <c r="D18" s="79" t="s">
        <v>134</v>
      </c>
      <c r="E18" s="79" t="s">
        <v>134</v>
      </c>
      <c r="F18" s="79" t="s">
        <v>134</v>
      </c>
      <c r="G18" s="79" t="s">
        <v>134</v>
      </c>
      <c r="H18" s="79"/>
      <c r="I18" s="79">
        <v>7</v>
      </c>
      <c r="J18" s="79">
        <v>14</v>
      </c>
      <c r="K18" s="79"/>
      <c r="L18" s="79">
        <v>7</v>
      </c>
      <c r="M18" s="161" t="s">
        <v>134</v>
      </c>
    </row>
    <row r="19" spans="1:13" ht="13.5" customHeight="1" x14ac:dyDescent="0.35">
      <c r="A19" s="35" t="s">
        <v>29</v>
      </c>
      <c r="B19" s="79">
        <v>514</v>
      </c>
      <c r="C19" s="80" t="s">
        <v>134</v>
      </c>
      <c r="D19" s="79">
        <v>518</v>
      </c>
      <c r="E19" s="79">
        <v>67084</v>
      </c>
      <c r="F19" s="79">
        <v>86151</v>
      </c>
      <c r="G19" s="79" t="s">
        <v>134</v>
      </c>
      <c r="H19" s="79"/>
      <c r="I19" s="79">
        <v>25</v>
      </c>
      <c r="J19" s="79">
        <v>34</v>
      </c>
      <c r="K19" s="79"/>
      <c r="L19" s="79">
        <v>538</v>
      </c>
      <c r="M19" s="161">
        <v>1</v>
      </c>
    </row>
    <row r="20" spans="1:13" ht="13.5" customHeight="1" x14ac:dyDescent="0.35">
      <c r="A20" s="35" t="s">
        <v>30</v>
      </c>
      <c r="B20" s="79">
        <v>86</v>
      </c>
      <c r="C20" s="80">
        <v>7.36</v>
      </c>
      <c r="D20" s="79" t="s">
        <v>134</v>
      </c>
      <c r="E20" s="79" t="s">
        <v>134</v>
      </c>
      <c r="F20" s="79" t="s">
        <v>134</v>
      </c>
      <c r="G20" s="79" t="s">
        <v>134</v>
      </c>
      <c r="H20" s="79"/>
      <c r="I20" s="79">
        <v>97</v>
      </c>
      <c r="J20" s="79">
        <v>102</v>
      </c>
      <c r="K20" s="79"/>
      <c r="L20" s="79">
        <v>97</v>
      </c>
      <c r="M20" s="161">
        <v>86</v>
      </c>
    </row>
    <row r="21" spans="1:13" ht="13.5" customHeight="1" x14ac:dyDescent="0.35">
      <c r="A21" s="35" t="s">
        <v>31</v>
      </c>
      <c r="B21" s="79">
        <v>2</v>
      </c>
      <c r="C21" s="80" t="s">
        <v>134</v>
      </c>
      <c r="D21" s="79" t="s">
        <v>136</v>
      </c>
      <c r="E21" s="79" t="s">
        <v>136</v>
      </c>
      <c r="F21" s="79" t="s">
        <v>134</v>
      </c>
      <c r="G21" s="79" t="s">
        <v>134</v>
      </c>
      <c r="H21" s="79"/>
      <c r="I21" s="79">
        <v>3</v>
      </c>
      <c r="J21" s="79">
        <v>3</v>
      </c>
      <c r="K21" s="79"/>
      <c r="L21" s="79">
        <v>5</v>
      </c>
      <c r="M21" s="161" t="s">
        <v>134</v>
      </c>
    </row>
    <row r="22" spans="1:13" ht="13.5" customHeight="1" x14ac:dyDescent="0.35">
      <c r="A22" s="35" t="s">
        <v>32</v>
      </c>
      <c r="B22" s="79">
        <v>821</v>
      </c>
      <c r="C22" s="80" t="s">
        <v>134</v>
      </c>
      <c r="D22" s="79">
        <v>841</v>
      </c>
      <c r="E22" s="79">
        <v>148304</v>
      </c>
      <c r="F22" s="79" t="s">
        <v>134</v>
      </c>
      <c r="G22" s="79" t="s">
        <v>134</v>
      </c>
      <c r="H22" s="79"/>
      <c r="I22" s="79">
        <v>58</v>
      </c>
      <c r="J22" s="79">
        <v>89</v>
      </c>
      <c r="K22" s="79"/>
      <c r="L22" s="79">
        <v>875</v>
      </c>
      <c r="M22" s="161">
        <v>4</v>
      </c>
    </row>
    <row r="23" spans="1:13" ht="13.5" customHeight="1" x14ac:dyDescent="0.35">
      <c r="A23" s="35" t="s">
        <v>33</v>
      </c>
      <c r="B23" s="79">
        <v>48</v>
      </c>
      <c r="C23" s="80">
        <v>240.14</v>
      </c>
      <c r="D23" s="79" t="s">
        <v>136</v>
      </c>
      <c r="E23" s="79" t="s">
        <v>136</v>
      </c>
      <c r="F23" s="79" t="s">
        <v>134</v>
      </c>
      <c r="G23" s="79" t="s">
        <v>134</v>
      </c>
      <c r="H23" s="79"/>
      <c r="I23" s="79">
        <v>77</v>
      </c>
      <c r="J23" s="79" t="s">
        <v>136</v>
      </c>
      <c r="K23" s="79"/>
      <c r="L23" s="79">
        <v>124</v>
      </c>
      <c r="M23" s="161">
        <v>1</v>
      </c>
    </row>
    <row r="24" spans="1:13" ht="13.5" customHeight="1" x14ac:dyDescent="0.35">
      <c r="A24" s="35" t="s">
        <v>34</v>
      </c>
      <c r="B24" s="79" t="s">
        <v>134</v>
      </c>
      <c r="C24" s="80" t="s">
        <v>134</v>
      </c>
      <c r="D24" s="79" t="s">
        <v>134</v>
      </c>
      <c r="E24" s="79" t="s">
        <v>134</v>
      </c>
      <c r="F24" s="79" t="s">
        <v>134</v>
      </c>
      <c r="G24" s="79" t="s">
        <v>134</v>
      </c>
      <c r="H24" s="79"/>
      <c r="I24" s="79" t="s">
        <v>134</v>
      </c>
      <c r="J24" s="79" t="s">
        <v>134</v>
      </c>
      <c r="K24" s="79"/>
      <c r="L24" s="79" t="s">
        <v>134</v>
      </c>
      <c r="M24" s="161" t="s">
        <v>134</v>
      </c>
    </row>
    <row r="25" spans="1:13" ht="13.5" customHeight="1" x14ac:dyDescent="0.35">
      <c r="A25" s="35" t="s">
        <v>35</v>
      </c>
      <c r="B25" s="79">
        <v>79</v>
      </c>
      <c r="C25" s="80">
        <v>636.99</v>
      </c>
      <c r="D25" s="79" t="s">
        <v>134</v>
      </c>
      <c r="E25" s="79" t="s">
        <v>134</v>
      </c>
      <c r="F25" s="79" t="s">
        <v>134</v>
      </c>
      <c r="G25" s="79" t="s">
        <v>134</v>
      </c>
      <c r="H25" s="79"/>
      <c r="I25" s="79">
        <v>22</v>
      </c>
      <c r="J25" s="79" t="s">
        <v>136</v>
      </c>
      <c r="K25" s="79"/>
      <c r="L25" s="79">
        <v>101</v>
      </c>
      <c r="M25" s="161" t="s">
        <v>134</v>
      </c>
    </row>
    <row r="26" spans="1:13" ht="13.5" customHeight="1" x14ac:dyDescent="0.35">
      <c r="A26" s="35" t="s">
        <v>36</v>
      </c>
      <c r="B26" s="79">
        <v>9</v>
      </c>
      <c r="C26" s="80">
        <v>483.86</v>
      </c>
      <c r="D26" s="79" t="s">
        <v>134</v>
      </c>
      <c r="E26" s="79" t="s">
        <v>134</v>
      </c>
      <c r="F26" s="79" t="s">
        <v>134</v>
      </c>
      <c r="G26" s="79" t="s">
        <v>134</v>
      </c>
      <c r="H26" s="79"/>
      <c r="I26" s="79">
        <v>31</v>
      </c>
      <c r="J26" s="79">
        <v>33</v>
      </c>
      <c r="K26" s="79"/>
      <c r="L26" s="79">
        <v>39</v>
      </c>
      <c r="M26" s="161">
        <v>1</v>
      </c>
    </row>
    <row r="27" spans="1:13" ht="13.5" customHeight="1" x14ac:dyDescent="0.35">
      <c r="A27" s="35" t="s">
        <v>37</v>
      </c>
      <c r="B27" s="79">
        <v>6</v>
      </c>
      <c r="C27" s="80">
        <v>1.36</v>
      </c>
      <c r="D27" s="79" t="s">
        <v>134</v>
      </c>
      <c r="E27" s="79" t="s">
        <v>134</v>
      </c>
      <c r="F27" s="79" t="s">
        <v>134</v>
      </c>
      <c r="G27" s="79" t="s">
        <v>134</v>
      </c>
      <c r="H27" s="79"/>
      <c r="I27" s="79">
        <v>11</v>
      </c>
      <c r="J27" s="79">
        <v>21</v>
      </c>
      <c r="K27" s="79"/>
      <c r="L27" s="79">
        <v>12</v>
      </c>
      <c r="M27" s="161">
        <v>5</v>
      </c>
    </row>
    <row r="28" spans="1:13" ht="3" customHeight="1" x14ac:dyDescent="0.35">
      <c r="A28" s="13"/>
      <c r="B28" s="12"/>
      <c r="C28" s="140"/>
      <c r="D28" s="12"/>
      <c r="E28" s="12"/>
      <c r="F28" s="12"/>
      <c r="G28" s="12"/>
      <c r="H28" s="12"/>
      <c r="I28" s="17"/>
      <c r="J28" s="162"/>
      <c r="K28" s="162"/>
      <c r="L28" s="17"/>
      <c r="M28" s="12"/>
    </row>
    <row r="29" spans="1:13" s="39" customFormat="1" ht="13" x14ac:dyDescent="0.3">
      <c r="A29" s="66" t="s">
        <v>139</v>
      </c>
      <c r="B29" s="24">
        <v>13</v>
      </c>
      <c r="C29" s="61" t="s">
        <v>134</v>
      </c>
      <c r="D29" s="24">
        <v>20</v>
      </c>
      <c r="E29" s="24" t="s">
        <v>134</v>
      </c>
      <c r="F29" s="24" t="s">
        <v>134</v>
      </c>
      <c r="G29" s="24" t="s">
        <v>136</v>
      </c>
      <c r="H29" s="24">
        <v>0</v>
      </c>
      <c r="I29" s="24">
        <v>49</v>
      </c>
      <c r="J29" s="24">
        <v>61</v>
      </c>
      <c r="K29" s="206">
        <v>0</v>
      </c>
      <c r="L29" s="24">
        <v>55</v>
      </c>
      <c r="M29" s="24">
        <v>7</v>
      </c>
    </row>
    <row r="30" spans="1:13" s="39" customFormat="1" ht="13" x14ac:dyDescent="0.3">
      <c r="A30" s="66" t="s">
        <v>140</v>
      </c>
      <c r="B30" s="24">
        <v>211</v>
      </c>
      <c r="C30" s="61">
        <v>265.64530000000002</v>
      </c>
      <c r="D30" s="24">
        <v>75</v>
      </c>
      <c r="E30" s="24" t="s">
        <v>134</v>
      </c>
      <c r="F30" s="24" t="s">
        <v>134</v>
      </c>
      <c r="G30" s="24" t="s">
        <v>136</v>
      </c>
      <c r="H30" s="24">
        <v>0</v>
      </c>
      <c r="I30" s="24">
        <v>478</v>
      </c>
      <c r="J30" s="24">
        <v>779</v>
      </c>
      <c r="K30" s="206">
        <v>0</v>
      </c>
      <c r="L30" s="24">
        <v>572</v>
      </c>
      <c r="M30" s="24">
        <v>117</v>
      </c>
    </row>
    <row r="31" spans="1:13" s="39" customFormat="1" ht="13" x14ac:dyDescent="0.3">
      <c r="A31" s="66" t="s">
        <v>38</v>
      </c>
      <c r="B31" s="24">
        <v>588</v>
      </c>
      <c r="C31" s="61">
        <v>306.18</v>
      </c>
      <c r="D31" s="24">
        <v>550</v>
      </c>
      <c r="E31" s="24">
        <v>67084</v>
      </c>
      <c r="F31" s="24">
        <v>86151</v>
      </c>
      <c r="G31" s="24" t="s">
        <v>136</v>
      </c>
      <c r="H31" s="24"/>
      <c r="I31" s="24">
        <v>103</v>
      </c>
      <c r="J31" s="24">
        <v>126</v>
      </c>
      <c r="K31" s="206"/>
      <c r="L31" s="24">
        <v>682</v>
      </c>
      <c r="M31" s="24">
        <v>9</v>
      </c>
    </row>
    <row r="32" spans="1:13" s="39" customFormat="1" ht="13" x14ac:dyDescent="0.3">
      <c r="A32" s="66" t="s">
        <v>145</v>
      </c>
      <c r="B32" s="24">
        <f>+B20+B21+B22+B23+B25</f>
        <v>1036</v>
      </c>
      <c r="C32" s="61">
        <f>+C20+C23+C25</f>
        <v>884.49</v>
      </c>
      <c r="D32" s="24">
        <v>868</v>
      </c>
      <c r="E32" s="24">
        <v>152453</v>
      </c>
      <c r="F32" s="24" t="s">
        <v>134</v>
      </c>
      <c r="G32" s="24" t="s">
        <v>134</v>
      </c>
      <c r="H32" s="24"/>
      <c r="I32" s="24">
        <f>+I20+I21+I22+I23+I25</f>
        <v>257</v>
      </c>
      <c r="J32" s="24">
        <v>312</v>
      </c>
      <c r="K32" s="206"/>
      <c r="L32" s="24">
        <f>+L20+L21+L22+L23+L25</f>
        <v>1202</v>
      </c>
      <c r="M32" s="24">
        <f>+M20+M22+M23</f>
        <v>91</v>
      </c>
    </row>
    <row r="33" spans="1:14" s="39" customFormat="1" ht="13" x14ac:dyDescent="0.3">
      <c r="A33" s="66" t="s">
        <v>146</v>
      </c>
      <c r="B33" s="24">
        <f>+B26+B27</f>
        <v>15</v>
      </c>
      <c r="C33" s="61">
        <f>+C26+C27</f>
        <v>485.22</v>
      </c>
      <c r="D33" s="24" t="s">
        <v>134</v>
      </c>
      <c r="E33" s="24" t="s">
        <v>134</v>
      </c>
      <c r="F33" s="24" t="s">
        <v>134</v>
      </c>
      <c r="G33" s="24" t="s">
        <v>134</v>
      </c>
      <c r="H33" s="24"/>
      <c r="I33" s="24">
        <f>+I26+I27</f>
        <v>42</v>
      </c>
      <c r="J33" s="24">
        <f>+J26+J27</f>
        <v>54</v>
      </c>
      <c r="K33" s="206"/>
      <c r="L33" s="24">
        <f>+L26+L27</f>
        <v>51</v>
      </c>
      <c r="M33" s="24">
        <f>+M26+M27</f>
        <v>6</v>
      </c>
    </row>
    <row r="34" spans="1:14" s="39" customFormat="1" ht="3" customHeight="1" x14ac:dyDescent="0.3">
      <c r="A34" s="66"/>
      <c r="B34" s="19"/>
      <c r="C34" s="60"/>
      <c r="D34" s="19"/>
      <c r="E34" s="19"/>
      <c r="F34" s="19"/>
      <c r="G34" s="19"/>
      <c r="H34" s="19"/>
      <c r="I34" s="19"/>
      <c r="J34" s="19"/>
      <c r="K34" s="65"/>
      <c r="L34" s="19"/>
      <c r="M34" s="19"/>
    </row>
    <row r="35" spans="1:14" s="39" customFormat="1" ht="13" x14ac:dyDescent="0.3">
      <c r="A35" s="23" t="s">
        <v>39</v>
      </c>
      <c r="B35" s="24">
        <v>1863</v>
      </c>
      <c r="C35" s="61">
        <v>1941.5399999999997</v>
      </c>
      <c r="D35" s="24">
        <v>1513</v>
      </c>
      <c r="E35" s="24">
        <v>219537</v>
      </c>
      <c r="F35" s="24">
        <v>86151</v>
      </c>
      <c r="G35" s="24">
        <v>5536</v>
      </c>
      <c r="H35" s="24"/>
      <c r="I35" s="24">
        <v>929</v>
      </c>
      <c r="J35" s="24">
        <v>1332</v>
      </c>
      <c r="K35" s="25"/>
      <c r="L35" s="24">
        <v>2562</v>
      </c>
      <c r="M35" s="24">
        <v>230</v>
      </c>
    </row>
    <row r="36" spans="1:14" x14ac:dyDescent="0.35">
      <c r="A36" s="243" t="s">
        <v>40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7"/>
      <c r="L36" s="27"/>
      <c r="M36" s="27"/>
    </row>
    <row r="37" spans="1:14" ht="14.75" customHeight="1" x14ac:dyDescent="0.35">
      <c r="A37" s="243" t="s">
        <v>91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4" x14ac:dyDescent="0.35">
      <c r="A38" s="285" t="s">
        <v>88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14" x14ac:dyDescent="0.35">
      <c r="A39" s="44" t="s">
        <v>89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4" x14ac:dyDescent="0.35">
      <c r="A40" s="300" t="s">
        <v>90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</row>
    <row r="41" spans="1:14" x14ac:dyDescent="0.35">
      <c r="A41" s="272" t="s">
        <v>44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</row>
    <row r="42" spans="1:14" x14ac:dyDescent="0.35">
      <c r="B42" s="36"/>
      <c r="C42" s="15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</sheetData>
  <mergeCells count="13">
    <mergeCell ref="A2:M2"/>
    <mergeCell ref="B3:G4"/>
    <mergeCell ref="H3:H4"/>
    <mergeCell ref="I3:J4"/>
    <mergeCell ref="K3:K5"/>
    <mergeCell ref="L3:M4"/>
    <mergeCell ref="A4:A5"/>
    <mergeCell ref="A36:J36"/>
    <mergeCell ref="A38:M38"/>
    <mergeCell ref="A40:M40"/>
    <mergeCell ref="A41:M41"/>
    <mergeCell ref="A37:J37"/>
    <mergeCell ref="K37:M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Tavola 1</vt:lpstr>
      <vt:lpstr>Tavola 2</vt:lpstr>
      <vt:lpstr>Tav 3 Carni fresche</vt:lpstr>
      <vt:lpstr>Tav4 Preparazione carni</vt:lpstr>
      <vt:lpstr>Tav5 Formaggi</vt:lpstr>
      <vt:lpstr>Tav6 Ortofrutticoli</vt:lpstr>
      <vt:lpstr>Tav7 Oli</vt:lpstr>
      <vt:lpstr>Tav8 Altri settori</vt:lpstr>
      <vt:lpstr>'Tavola 1'!_Hlk236546576</vt:lpstr>
      <vt:lpstr>'Tavola 1'!_Hlk236710811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Rossi</dc:creator>
  <cp:lastModifiedBy>UTENTE</cp:lastModifiedBy>
  <cp:lastPrinted>2024-06-26T07:26:06Z</cp:lastPrinted>
  <dcterms:created xsi:type="dcterms:W3CDTF">2024-06-18T12:57:03Z</dcterms:created>
  <dcterms:modified xsi:type="dcterms:W3CDTF">2024-09-03T12:23:46Z</dcterms:modified>
</cp:coreProperties>
</file>