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720" windowHeight="12015" tabRatio="911" firstSheet="18" activeTab="18"/>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Tav.3!$A$2:$L$27</definedName>
  </definedNames>
  <calcPr calcId="144525"/>
</workbook>
</file>

<file path=xl/calcChain.xml><?xml version="1.0" encoding="utf-8"?>
<calcChain xmlns="http://schemas.openxmlformats.org/spreadsheetml/2006/main">
  <c r="J24" i="71" l="1"/>
  <c r="I24" i="71"/>
  <c r="H24" i="71"/>
  <c r="G24" i="71"/>
  <c r="F24" i="71"/>
  <c r="J23" i="71"/>
  <c r="I23" i="71"/>
  <c r="H23" i="71"/>
  <c r="G23" i="71"/>
  <c r="F23" i="71"/>
  <c r="J22" i="71"/>
  <c r="I22" i="71"/>
  <c r="H22" i="71"/>
  <c r="G22" i="71"/>
  <c r="F22" i="71"/>
  <c r="E20" i="80" l="1"/>
  <c r="C20" i="80"/>
  <c r="G19" i="80"/>
  <c r="G18" i="80"/>
  <c r="G17" i="80"/>
  <c r="E15" i="80"/>
  <c r="C15" i="80"/>
  <c r="G14" i="80"/>
  <c r="G13" i="80"/>
  <c r="G12" i="80"/>
  <c r="E10" i="80"/>
  <c r="C10" i="80"/>
  <c r="G9" i="80"/>
  <c r="G8" i="80"/>
  <c r="G7" i="80"/>
  <c r="F8" i="80" l="1"/>
  <c r="F10" i="80"/>
  <c r="F9" i="80"/>
  <c r="F7" i="80"/>
  <c r="G15" i="80"/>
  <c r="D13" i="80"/>
  <c r="D12" i="80"/>
  <c r="D15" i="80"/>
  <c r="D14" i="80"/>
  <c r="F17" i="80"/>
  <c r="F18" i="80"/>
  <c r="F19" i="80"/>
  <c r="G10" i="80"/>
  <c r="D8" i="80"/>
  <c r="D10" i="80"/>
  <c r="D9" i="80"/>
  <c r="D7" i="80"/>
  <c r="F14" i="80"/>
  <c r="F12" i="80"/>
  <c r="F13" i="80"/>
  <c r="F15" i="80"/>
  <c r="G20" i="80"/>
  <c r="D18" i="80"/>
  <c r="D17" i="80"/>
  <c r="D19" i="80"/>
  <c r="D20" i="80" l="1"/>
  <c r="F20" i="80"/>
  <c r="F20" i="29"/>
  <c r="E20" i="29"/>
  <c r="I20" i="62" l="1"/>
  <c r="I19" i="62"/>
  <c r="I18" i="62"/>
  <c r="I17" i="62"/>
  <c r="I16" i="62"/>
  <c r="I14" i="62"/>
  <c r="I13" i="62"/>
  <c r="I12" i="62"/>
  <c r="I11" i="62"/>
  <c r="I10" i="62"/>
  <c r="I9" i="62"/>
  <c r="I8" i="62"/>
  <c r="I7" i="62"/>
  <c r="I6" i="62"/>
  <c r="K15" i="49" l="1"/>
  <c r="J15" i="49"/>
  <c r="I15" i="49"/>
</calcChain>
</file>

<file path=xl/sharedStrings.xml><?xml version="1.0" encoding="utf-8"?>
<sst xmlns="http://schemas.openxmlformats.org/spreadsheetml/2006/main" count="927" uniqueCount="307">
  <si>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</si>
  <si>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</si>
  <si>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</si>
  <si>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</si>
  <si>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</si>
  <si>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</si>
  <si>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</si>
  <si>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</si>
  <si>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</si>
  <si>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</si>
  <si>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</si>
  <si>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</si>
  <si>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</si>
  <si>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</si>
  <si>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</si>
  <si>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</si>
  <si>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</si>
  <si>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</si>
  <si>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</si>
  <si>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</si>
  <si>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</si>
  <si>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</si>
  <si>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</si>
  <si>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</si>
  <si>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</si>
  <si>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</si>
  <si>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</si>
  <si>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</si>
  <si>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</si>
  <si>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</si>
  <si>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</si>
  <si>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</si>
  <si>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</si>
  <si>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</si>
  <si>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</si>
  <si>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</si>
  <si>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</si>
  <si>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</si>
  <si>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</si>
  <si>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</si>
  <si>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</si>
  <si>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</si>
  <si>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</si>
  <si>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</si>
  <si>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</si>
  <si>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</si>
  <si>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</si>
  <si>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</si>
  <si>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</si>
  <si>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</si>
  <si>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</si>
  <si>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</si>
  <si>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</si>
  <si>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</si>
  <si>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</si>
  <si>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</si>
  <si>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</si>
  <si>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</si>
  <si>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</si>
  <si>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</si>
  <si>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</si>
  <si>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</si>
  <si>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</si>
  <si>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</si>
  <si>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Non rilevata</t>
  </si>
  <si>
    <t>Venerdì notte</t>
  </si>
  <si>
    <t>Sabato notte</t>
  </si>
  <si>
    <t>Altre notti</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</si>
  <si>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</si>
  <si>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</si>
  <si>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</si>
  <si>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</si>
  <si>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</si>
  <si>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</si>
  <si>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</si>
  <si>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</si>
  <si>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</si>
  <si>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</si>
  <si>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</si>
  <si>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</si>
  <si>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</si>
  <si>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</si>
  <si>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</si>
  <si>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</si>
  <si>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</si>
  <si>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</si>
  <si>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</si>
  <si>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</si>
  <si>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</si>
  <si>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</si>
  <si>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</si>
  <si>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</si>
  <si>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</si>
  <si>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</si>
  <si>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</si>
  <si>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</si>
  <si>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</si>
  <si>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</si>
  <si>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</si>
  <si>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</si>
  <si>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</si>
  <si>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</si>
  <si>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</si>
  <si>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</si>
  <si>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</si>
  <si>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</si>
  <si>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</si>
  <si>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</si>
  <si>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</si>
  <si>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</si>
  <si>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</si>
  <si>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</si>
  <si>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</si>
  <si>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</si>
  <si>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</si>
  <si>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</si>
  <si>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</si>
  <si>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</si>
  <si>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</si>
  <si>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</si>
  <si>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</si>
  <si>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</si>
  <si>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</si>
  <si>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</si>
  <si>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</si>
  <si>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</si>
  <si>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</si>
  <si>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</si>
  <si>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</si>
  <si>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</si>
  <si>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</si>
  <si>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</si>
  <si>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</si>
  <si>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</si>
  <si>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</si>
  <si>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</si>
  <si>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</si>
  <si>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</si>
  <si>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</si>
  <si>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</si>
  <si>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</si>
  <si>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</si>
  <si>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</si>
  <si>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</si>
  <si>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</si>
  <si>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</si>
  <si>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</si>
  <si>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</si>
  <si>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</si>
  <si>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</si>
  <si>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</si>
  <si>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</si>
  <si>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</si>
  <si>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</si>
  <si>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</si>
  <si>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</si>
  <si>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</si>
  <si>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</si>
  <si>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</si>
  <si>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</si>
  <si>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Valori   assoluti</t>
  </si>
  <si>
    <t>Indice di gravità (a)</t>
  </si>
  <si>
    <t>CAPOLUOGHI</t>
  </si>
  <si>
    <t>Altri Comuni</t>
  </si>
  <si>
    <t>Basilicata</t>
  </si>
  <si>
    <t>Calabria</t>
  </si>
  <si>
    <t>Lazio</t>
  </si>
  <si>
    <t>Liguria</t>
  </si>
  <si>
    <t>Lombardia</t>
  </si>
  <si>
    <t>Marche</t>
  </si>
  <si>
    <t>Molise</t>
  </si>
  <si>
    <t>Piemonte</t>
  </si>
  <si>
    <t>Sardegna</t>
  </si>
  <si>
    <t>Sicilia</t>
  </si>
  <si>
    <t>Toscana</t>
  </si>
  <si>
    <t>Umbria</t>
  </si>
  <si>
    <t>Verona</t>
  </si>
  <si>
    <t>Vicenza</t>
  </si>
  <si>
    <t>Belluno</t>
  </si>
  <si>
    <t>Treviso</t>
  </si>
  <si>
    <t>Venezia</t>
  </si>
  <si>
    <t>Padova</t>
  </si>
  <si>
    <t>Rovigo</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</si>
  <si>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</si>
  <si>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</si>
  <si>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</si>
  <si>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</si>
  <si>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</si>
  <si>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</si>
  <si>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</si>
  <si>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</si>
  <si>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</si>
  <si>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</si>
  <si>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</si>
  <si>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</si>
  <si>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</si>
  <si>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</si>
  <si>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</si>
  <si>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</si>
  <si>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</si>
  <si>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</si>
  <si>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</si>
  <si>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</si>
  <si>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</si>
  <si>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</si>
  <si>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</si>
  <si>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</si>
  <si>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</si>
  <si>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</si>
  <si>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</si>
  <si>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</si>
  <si>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</si>
  <si>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</si>
  <si>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</si>
  <si>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</si>
  <si>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Variazione percentuale numero di morti rispetto all'anno precedente (c)</t>
  </si>
  <si>
    <t>Variazione percentuale numero di morti rispetto al 2001</t>
  </si>
  <si>
    <t>Bambini (0 - 14)</t>
  </si>
  <si>
    <t>Giovani (15 - 24)</t>
  </si>
  <si>
    <t>Anziani (65+)</t>
  </si>
  <si>
    <t>Altri utenti</t>
  </si>
  <si>
    <t>TOTALE</t>
  </si>
  <si>
    <t>2010</t>
  </si>
  <si>
    <t>Ciclomotori  (a)</t>
  </si>
  <si>
    <t>Motocicli (a)</t>
  </si>
  <si>
    <t>Velocipedi (a)</t>
  </si>
  <si>
    <t>Altri Utenti</t>
  </si>
  <si>
    <t>San Donà di Piave</t>
  </si>
  <si>
    <t>Mira</t>
  </si>
  <si>
    <t>Chioggia</t>
  </si>
  <si>
    <t>Montebelluna</t>
  </si>
  <si>
    <t>Conegliano</t>
  </si>
  <si>
    <t>Castelfranco Veneto</t>
  </si>
  <si>
    <t>Schio</t>
  </si>
  <si>
    <t>Bassano del Grappa</t>
  </si>
  <si>
    <t>Villafranca di Verona</t>
  </si>
  <si>
    <t>San Doná di Piave</t>
  </si>
  <si>
    <t xml:space="preserve">Anno 2016, valori assoluti e indicatori </t>
  </si>
  <si>
    <t>Anno 2017, valori assoluti e indicatore</t>
  </si>
  <si>
    <t>Buche, ecc- evitato</t>
  </si>
  <si>
    <t>Trentino-A-Adige</t>
  </si>
  <si>
    <t>TAVOLA 1. INCIDENTI STRADALI, MORTI E FERITI PER PROVINCIA. VENETO.</t>
  </si>
  <si>
    <t>TAVOLA 2. INDICE DI MORTALITA' E DI GRAVITA' PER PROVINCA. VENETO.</t>
  </si>
  <si>
    <t>(a) Rapporto tra il numero dei morti e il numero degli incidenti stradali con lesioni a persone, moltiplicato 100.</t>
  </si>
  <si>
    <t>(b) Rapporto tra il numero dei morti e il numero dei morti e dei feriti in incidenti stradali con lesioni a persone, moltiplicato 100.</t>
  </si>
  <si>
    <t xml:space="preserve"> Anni 2017 e 2016</t>
  </si>
  <si>
    <t>TAVOLA 2bis. INDICI DI MORTALITA' E GRAVITA' PER PROVINCIA. VENETO.</t>
  </si>
  <si>
    <t>TAVOLA 3. INCIDENTI STRADALI CON LESIONI A PERSONE, MORTI E FERITI. VENETO.</t>
  </si>
  <si>
    <t>Anni 2001-2017, valori assoluti, indicatori e variazioni percentuali</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</si>
  <si>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</si>
  <si>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</si>
  <si>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</si>
  <si>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Morti per 100.000 abitanti (a)</t>
  </si>
  <si>
    <t>TAVOLA 4.1. UTENTI VULNERABILI  MORTI IN INCIDENTI STRADALI PER ETA' IN VENETO E IN ITALIA.</t>
  </si>
  <si>
    <t xml:space="preserve">Anni 2010 e 2017, valori assoluti e composizioni percentuali </t>
  </si>
  <si>
    <t>(a) Conducenti e passeggeri.</t>
  </si>
  <si>
    <t xml:space="preserve">TAVOLA 4.2. UTENTI VULNERABILI MORTI IN INCIDENTI STRADALI PER CATEGORIA DI UTENTE DELLA STRADA IN VENETO E IN ITALIA. </t>
  </si>
  <si>
    <t xml:space="preserve">TAVOLA 4.3. UTENTI MORTI E FERITI IN INCIDENTI STRADALI PER CLASSI DI ETA' IN VENETO E IN ITALIA. </t>
  </si>
  <si>
    <t>TAVOLA 5. INCIDENTI STRADALI CON LESIONI A PERSONE SECONDO LA CATEGORIA DELLA STRADA. VENETO.</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</si>
  <si>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</si>
  <si>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</si>
  <si>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VENETO.</t>
  </si>
  <si>
    <t>TAVOLA 5bis. INCIDENTI STRADALI CON LESIONI A PERSONE SECONDO IL TIPO DI STRADA. VENETO.</t>
  </si>
  <si>
    <t>TAVOLA 6. INCIDENTI STRADALI CON LESIONI A PERSONE PER PROVINCIA, CARATTERISTICA DELLA STRADA E AMBITO STRADALE. VENETO.</t>
  </si>
  <si>
    <t>TAVOLA 6.1. INCIDENTI STRADALI CON LESIONI A PERSONE PER PROVINCIA, CARATTERISTICA DELLA STRADA E AMBITO STRADALE. VENETO.</t>
  </si>
  <si>
    <t>TAVOLA  6.2. INCIDENTI STRADALI CON LESIONI A PERSONE PER PROVINCIA, CARATTERISTICA DELLA STRADA E AMBITO STRADALE. VENETO.</t>
  </si>
  <si>
    <t>Strade ExtraUrbane</t>
  </si>
  <si>
    <t>ANNO</t>
  </si>
  <si>
    <t>TAVOLA 7. INCIDENTI STRADALI CON LESIONI A PERSONE, MORTI E FERITI PER MESE. VENETO.</t>
  </si>
  <si>
    <t>TAVOLA 8. INCIDENTI STRADALI CON LESIONI A PERSONE, MORTI E FERITI PER GIORNO DELLA SETTIMANA. VENETO.</t>
  </si>
  <si>
    <t>TAVOLA 9. INCIDENTI STRADALI CON LESIONI A PERSONE, MORTI E FERITI PER ORA DEL GIORNO. VENETO.</t>
  </si>
  <si>
    <t>TAVOLA 10. INCIDENTI STRADALI CON LESIONI A PERSONE, MORTI E FERITI E INDICE DI MORTALITA', PER PROVINCIA, GIORNO DELLA SETTIMANA E FASCIA ORARIA NOTTURNA (a). VENETO.</t>
  </si>
  <si>
    <t>Anno 2017, valori assoluti e indice di mortalità</t>
  </si>
  <si>
    <t>(a) Dalle ore 22 alle ore 6.</t>
  </si>
  <si>
    <t>TAVOLA 10.1. INCIDENTI STRADALI CON LESIONI A PERSONE, MORTI E FERITI E INDICE DI MORTALITA', PER PROVINCIA, GIORNO DELLA SETTIMANA E FASCIA ORARIA NOTTURNA (a). STRADE URBANE. VENETO.</t>
  </si>
  <si>
    <r>
      <t xml:space="preserve">TAVOLA 10.2. INCIDENTI STRADALI CON LESIONI A PERSONE, MORTI E FERITI PER PROVINCIA, GIORNO DELLA SETTIMANA E FASCIA ORARIA NOTTURNA </t>
    </r>
    <r>
      <rPr>
        <sz val="10"/>
        <color rgb="FF808080"/>
        <rFont val="Arial Narrow"/>
        <family val="2"/>
      </rPr>
      <t>(a)</t>
    </r>
    <r>
      <rPr>
        <b/>
        <sz val="10"/>
        <color rgb="FF808080"/>
        <rFont val="Arial Narrow"/>
        <family val="2"/>
      </rPr>
      <t>. STRADE EXTRAURBANE. VENETO.</t>
    </r>
  </si>
  <si>
    <t>Tavola 11. INCIDENTI STRADALI, MORTI E FERITIPER TIPOLOGIA DI COMUNE. VENETO.</t>
  </si>
  <si>
    <t xml:space="preserve">TAVOLA 12. INCIDENTI STRADALI, MORTI E FERITI PER TIPOLOGIA DI COMUNE. VENETO. </t>
  </si>
  <si>
    <t>Anno 2017, valori assoluti, composizioni percentuali e indice di mortalità</t>
  </si>
  <si>
    <t xml:space="preserve">TAVOLA 13. INCIDENTI STRADALI CON LESIONI A PERSONE, MORTI E FERITI SECONDO LA NATURA. VENETO. </t>
  </si>
  <si>
    <t>Urto con veicolo in fermata o arresto</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</si>
  <si>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</si>
  <si>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</si>
  <si>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14. CAUSE ACCERTATE O PRESUNTE DI INCIDENTE SECONDO L’AMBITO STRADALE. VENETO. </t>
  </si>
  <si>
    <t xml:space="preserve">TAVOLA 15. MORTI E FERITI PER CATEGORIA DI UTENTI E CLASSE DI ETÀ. VENETO. </t>
  </si>
  <si>
    <t>Anno 2017, valori assoluti, composizioni percentuali e indice di gravità</t>
  </si>
  <si>
    <t>CATEGORIA DI UTENTE</t>
  </si>
  <si>
    <t>Composizioni    percentuali</t>
  </si>
  <si>
    <t>Composizioni  percentuali</t>
  </si>
  <si>
    <t>TAVOLA 16. MORTI E FERITI PER CATEGORIA DI UTENTI E GENERE. VENETO.</t>
  </si>
  <si>
    <r>
      <t>(</t>
    </r>
    <r>
      <rPr>
        <sz val="7.5"/>
        <color rgb="FF000000"/>
        <rFont val="Arial"/>
        <family val="2"/>
      </rPr>
      <t>a) Rapporto tra il numero dei morti e il numero dei morti e dei feriti in incidenti stradali con lesioni a persone, moltiplicato 100.</t>
    </r>
  </si>
  <si>
    <t>Incidenti per 1.000 ab.</t>
  </si>
  <si>
    <t>Morti per 100.000 ab.</t>
  </si>
  <si>
    <t>Feriti per 100.000 ab.</t>
  </si>
  <si>
    <t>Totale comuni &gt;30.000 abitanti</t>
  </si>
  <si>
    <t>(a) Rapporto tra il numero dei feriti e il numero degli incidenti stradali con lesioni a persone, moltiplicato 100.</t>
  </si>
  <si>
    <t>TAVOLA 17. INCIDENTI STRADALI, MORTI E FERITI NEI COMUNI CAPOLUOGO E NEI COMUNI CON ALMENO 30.000 ABITANTI. VENETO.</t>
  </si>
  <si>
    <t>TAVOLA 18. INCIDENTI STRADALI, MORTI E FERITI PER CATEGORIA DELLA STRADA NEI COMUNI CAPOLUOGO E NEI COMUNI CON ALMENO 30.000 ABITANTI. VENETO.</t>
  </si>
  <si>
    <r>
      <t xml:space="preserve">CAPOLUOGHI
</t>
    </r>
    <r>
      <rPr>
        <sz val="9"/>
        <color rgb="FF000000"/>
        <rFont val="Arial Narrow"/>
        <family val="2"/>
      </rPr>
      <t>Altri Comuni</t>
    </r>
  </si>
  <si>
    <t>Totale comuni &gt; 30.000 abitanti</t>
  </si>
  <si>
    <t>(a) Incidentalità con danni alle persone 2017.</t>
  </si>
  <si>
    <t>TAVOLA 19. COSTI SOCIALI TOTALI E PRO-CAPITE PER REGIONE. ITALIA 2017.</t>
  </si>
  <si>
    <t>TAVOLA 20. INCIDENTI STRADALI CON LESIONI A PERSONE PER ORGANO DI RILEVAZIONE, CATEGORIA DELLA STRADA E PROVINCIA. VENETO.</t>
  </si>
  <si>
    <t>(a) Sono incluse nella categoria 'Altre strade': le strade Statali, Regionali, Provinciali fuori dall'abitato e Comunali extraurbane.</t>
  </si>
  <si>
    <t xml:space="preserve">TAVOLA 21. INCIDENTI STRADALI CON LESIONI A PERSONE PER ORGANO DI RILEVAZIONE E MESE. VENETO. </t>
  </si>
  <si>
    <t xml:space="preserve">TAVOLA 22. INCIDENTI STRADALI CON LESIONI A PERSONE PER ORGANO DI RILEVAZIONE E GIORNO DELLA SETTIMANA. VENETO. </t>
  </si>
  <si>
    <t>TAVOLA 23. INCIDENTI STRADALI CON LESIONI A PERSONE PER ORGANO DI RILEVAZIONE E ORA DEL GIORNO. VENETO.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</si>
</sst>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1"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0"/>
      <color rgb="FF00000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b/>
      <sz val="8"/>
      <color theme="1"/>
      <name val="Arial"/>
      <family val="2"/>
    </font>
    <font>
      <sz val="10"/>
      <color rgb="FF808080"/>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indexed="65"/>
        <bgColor theme="0"/>
      </patternFill>
    </fill>
    <fill>
      <patternFill patternType="solid">
        <fgColor rgb="FFA71433"/>
        <bgColor theme="0"/>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s>
  <cellStyleXfs count="101">
    <xf numFmtId="0" fontId="0" fillId="0" borderId="0"/>
    <xf numFmtId="0" fontId="8" fillId="0" borderId="0"/>
    <xf numFmtId="43" fontId="25"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0" fontId="28" fillId="9" borderId="0" applyNumberFormat="0" applyBorder="0" applyAlignment="0" applyProtection="0"/>
    <xf numFmtId="0" fontId="29" fillId="26" borderId="11" applyNumberFormat="0" applyAlignment="0" applyProtection="0"/>
    <xf numFmtId="0" fontId="29" fillId="26" borderId="11" applyNumberFormat="0" applyAlignment="0" applyProtection="0"/>
    <xf numFmtId="0" fontId="30" fillId="0" borderId="12" applyNumberFormat="0" applyFill="0" applyAlignment="0" applyProtection="0"/>
    <xf numFmtId="0" fontId="31" fillId="27" borderId="13" applyNumberFormat="0" applyAlignment="0" applyProtection="0"/>
    <xf numFmtId="0" fontId="31" fillId="27" borderId="13" applyNumberFormat="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13" borderId="11" applyNumberFormat="0" applyAlignment="0" applyProtection="0"/>
    <xf numFmtId="0" fontId="30" fillId="0" borderId="12" applyNumberFormat="0" applyFill="0" applyAlignment="0" applyProtection="0"/>
    <xf numFmtId="167" fontId="39" fillId="0" borderId="0" applyFont="0" applyFill="0" applyBorder="0" applyAlignment="0" applyProtection="0"/>
    <xf numFmtId="41" fontId="32" fillId="0" borderId="0" applyFont="0" applyFill="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25" fillId="0" borderId="0"/>
    <xf numFmtId="0" fontId="25" fillId="0" borderId="0"/>
    <xf numFmtId="0" fontId="32" fillId="0" borderId="0"/>
    <xf numFmtId="0" fontId="32" fillId="29" borderId="17" applyNumberFormat="0" applyFont="0" applyAlignment="0" applyProtection="0"/>
    <xf numFmtId="0" fontId="32" fillId="29" borderId="17" applyNumberFormat="0" applyFont="0" applyAlignment="0" applyProtection="0"/>
    <xf numFmtId="0" fontId="41" fillId="26" borderId="18" applyNumberFormat="0" applyAlignment="0" applyProtection="0"/>
    <xf numFmtId="0" fontId="42" fillId="0" borderId="0" applyNumberFormat="0" applyFill="0" applyBorder="0" applyProtection="0"/>
    <xf numFmtId="0" fontId="43" fillId="0" borderId="0" applyNumberFormat="0" applyFill="0" applyBorder="0" applyAlignment="0" applyProtection="0"/>
    <xf numFmtId="0" fontId="33" fillId="0" borderId="0" applyNumberFormat="0" applyFill="0" applyBorder="0" applyAlignment="0" applyProtection="0"/>
    <xf numFmtId="0" fontId="44" fillId="0" borderId="0" applyNumberFormat="0" applyFill="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45" fillId="0" borderId="19" applyNumberFormat="0" applyFill="0" applyAlignment="0" applyProtection="0"/>
    <xf numFmtId="0" fontId="45" fillId="0" borderId="19" applyNumberFormat="0" applyFill="0" applyAlignment="0" applyProtection="0"/>
    <xf numFmtId="0" fontId="28" fillId="9" borderId="0" applyNumberFormat="0" applyBorder="0" applyAlignment="0" applyProtection="0"/>
    <xf numFmtId="0" fontId="34" fillId="10" borderId="0" applyNumberFormat="0" applyBorder="0" applyAlignment="0" applyProtection="0"/>
    <xf numFmtId="168" fontId="39" fillId="0" borderId="0" applyFont="0" applyFill="0" applyBorder="0" applyAlignment="0" applyProtection="0"/>
    <xf numFmtId="0" fontId="43" fillId="0" borderId="0" applyNumberFormat="0" applyFill="0" applyBorder="0" applyAlignment="0" applyProtection="0"/>
  </cellStyleXfs>
  <cellXfs count="412">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164" fontId="5" fillId="0" borderId="1" xfId="0" applyNumberFormat="1" applyFont="1" applyBorder="1" applyAlignment="1">
      <alignment vertical="top" wrapText="1"/>
    </xf>
    <xf numFmtId="0" fontId="5" fillId="5" borderId="1" xfId="0" applyFont="1" applyFill="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lef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0" fontId="5" fillId="3" borderId="1" xfId="0" applyFont="1" applyFill="1" applyBorder="1" applyAlignment="1">
      <alignment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9" fillId="0" borderId="0" xfId="0" applyFont="1" applyBorder="1" applyAlignment="1"/>
    <xf numFmtId="0" fontId="16" fillId="0" borderId="0" xfId="0" applyFont="1" applyAlignment="1">
      <alignment vertical="center"/>
    </xf>
    <xf numFmtId="0" fontId="11" fillId="3" borderId="1" xfId="0" applyFont="1" applyFill="1" applyBorder="1" applyAlignment="1">
      <alignment horizontal="left"/>
    </xf>
    <xf numFmtId="0" fontId="12" fillId="0" borderId="1" xfId="0" applyFont="1" applyBorder="1"/>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5" fillId="7"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right" vertical="center"/>
    </xf>
    <xf numFmtId="0" fontId="4" fillId="7" borderId="1" xfId="0" applyFont="1" applyFill="1" applyBorder="1" applyAlignment="1">
      <alignmen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right" vertical="center"/>
    </xf>
    <xf numFmtId="0" fontId="4" fillId="0" borderId="1" xfId="0" applyFont="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right" vertical="center" wrapText="1"/>
    </xf>
    <xf numFmtId="164" fontId="6" fillId="4" borderId="1" xfId="0" applyNumberFormat="1" applyFont="1" applyFill="1" applyBorder="1" applyAlignment="1">
      <alignment horizontal="right" vertical="center" wrapText="1"/>
    </xf>
    <xf numFmtId="3"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24" fillId="2" borderId="1" xfId="0" applyNumberFormat="1" applyFont="1" applyFill="1" applyBorder="1" applyAlignment="1">
      <alignment horizontal="right" vertical="center" wrapText="1"/>
    </xf>
    <xf numFmtId="164" fontId="5" fillId="7" borderId="1" xfId="0" applyNumberFormat="1" applyFont="1" applyFill="1" applyBorder="1" applyAlignment="1">
      <alignment horizontal="right" vertical="center" wrapText="1"/>
    </xf>
    <xf numFmtId="164" fontId="4" fillId="7"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0" fontId="0" fillId="0" borderId="0" xfId="0" applyBorder="1"/>
    <xf numFmtId="2" fontId="46" fillId="3" borderId="1" xfId="0" applyNumberFormat="1" applyFont="1" applyFill="1" applyBorder="1" applyAlignment="1">
      <alignment horizontal="left" wrapText="1"/>
    </xf>
    <xf numFmtId="164" fontId="46" fillId="3" borderId="1" xfId="0" applyNumberFormat="1" applyFont="1" applyFill="1" applyBorder="1" applyAlignment="1">
      <alignment horizontal="left" wrapText="1"/>
    </xf>
    <xf numFmtId="0" fontId="46" fillId="3" borderId="1" xfId="0" applyFont="1" applyFill="1" applyBorder="1" applyAlignment="1">
      <alignment horizontal="left" wrapText="1"/>
    </xf>
    <xf numFmtId="164" fontId="5" fillId="5" borderId="1" xfId="0" applyNumberFormat="1" applyFont="1" applyFill="1" applyBorder="1" applyAlignment="1">
      <alignment vertical="top"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2" fillId="0" borderId="0" xfId="0" applyFont="1"/>
    <xf numFmtId="2" fontId="42" fillId="0" borderId="0" xfId="0" applyNumberFormat="1" applyFont="1"/>
    <xf numFmtId="1" fontId="5" fillId="0" borderId="1" xfId="0" applyNumberFormat="1" applyFont="1" applyBorder="1" applyAlignment="1">
      <alignment vertical="top" wrapText="1"/>
    </xf>
    <xf numFmtId="0" fontId="0" fillId="0" borderId="0" xfId="0" applyFont="1"/>
    <xf numFmtId="169" fontId="25" fillId="0" borderId="0" xfId="2" applyNumberFormat="1" applyFont="1"/>
    <xf numFmtId="0" fontId="5" fillId="3" borderId="1" xfId="0" quotePrefix="1" applyFont="1" applyFill="1" applyBorder="1" applyAlignment="1">
      <alignment horizontal="center" wrapText="1"/>
    </xf>
    <xf numFmtId="0" fontId="0" fillId="0" borderId="0" xfId="0" applyAlignment="1">
      <alignment horizontal="center"/>
    </xf>
    <xf numFmtId="0" fontId="22" fillId="0" borderId="0" xfId="0" applyFont="1" applyAlignment="1">
      <alignment horizontal="center"/>
    </xf>
    <xf numFmtId="3" fontId="6" fillId="4" borderId="1" xfId="0" applyNumberFormat="1" applyFont="1" applyFill="1" applyBorder="1" applyAlignment="1">
      <alignment horizontal="center" wrapText="1"/>
    </xf>
    <xf numFmtId="3" fontId="0" fillId="0" borderId="0" xfId="0" applyNumberFormat="1"/>
    <xf numFmtId="3" fontId="5" fillId="0" borderId="2" xfId="0" applyNumberFormat="1" applyFont="1" applyBorder="1" applyAlignment="1">
      <alignment wrapText="1"/>
    </xf>
    <xf numFmtId="0" fontId="5" fillId="0" borderId="10" xfId="0" applyFont="1" applyBorder="1" applyAlignment="1">
      <alignment horizontal="left" wrapText="1"/>
    </xf>
    <xf numFmtId="49" fontId="48" fillId="30" borderId="3" xfId="0" applyNumberFormat="1" applyFont="1" applyFill="1" applyBorder="1"/>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16" fillId="0" borderId="0" xfId="0" applyFont="1"/>
    <xf numFmtId="164" fontId="0" fillId="0" borderId="0" xfId="0" applyNumberFormat="1"/>
    <xf numFmtId="0" fontId="13" fillId="3" borderId="1" xfId="0" applyFont="1" applyFill="1" applyBorder="1" applyAlignment="1">
      <alignment vertical="top" wrapText="1"/>
    </xf>
    <xf numFmtId="0" fontId="7" fillId="0" borderId="0" xfId="0" applyFont="1" applyAlignment="1">
      <alignment vertical="top"/>
    </xf>
    <xf numFmtId="0" fontId="20" fillId="0" borderId="0" xfId="0" applyFont="1" applyBorder="1" applyAlignment="1"/>
    <xf numFmtId="0" fontId="0" fillId="0" borderId="0" xfId="0" applyAlignment="1"/>
    <xf numFmtId="0" fontId="19" fillId="0" borderId="0" xfId="0" applyFont="1" applyAlignment="1">
      <alignment horizontal="justify" vertical="top"/>
    </xf>
    <xf numFmtId="0" fontId="0" fillId="0" borderId="0" xfId="0" applyAlignment="1"/>
    <xf numFmtId="0" fontId="5" fillId="0" borderId="3" xfId="0" applyFont="1" applyBorder="1" applyAlignment="1">
      <alignment horizontal="left" vertical="center" wrapText="1"/>
    </xf>
    <xf numFmtId="0" fontId="0" fillId="0" borderId="0" xfId="0" applyAlignment="1"/>
    <xf numFmtId="169" fontId="0" fillId="0" borderId="0" xfId="0" applyNumberFormat="1" applyFont="1"/>
    <xf numFmtId="0" fontId="9" fillId="0" borderId="0" xfId="0" applyFont="1" applyFill="1"/>
    <xf numFmtId="0" fontId="17" fillId="0" borderId="0" xfId="0" quotePrefix="1" applyFont="1"/>
    <xf numFmtId="3" fontId="11" fillId="5" borderId="1" xfId="0" applyNumberFormat="1" applyFont="1" applyFill="1" applyBorder="1"/>
    <xf numFmtId="3" fontId="12" fillId="5" borderId="1" xfId="0" applyNumberFormat="1" applyFont="1" applyFill="1" applyBorder="1"/>
    <xf numFmtId="0" fontId="11" fillId="0" borderId="1" xfId="0" applyFont="1" applyBorder="1"/>
    <xf numFmtId="0" fontId="11" fillId="5" borderId="1" xfId="0" applyFont="1" applyFill="1" applyBorder="1"/>
    <xf numFmtId="3" fontId="11" fillId="0" borderId="1" xfId="0" applyNumberFormat="1" applyFont="1" applyBorder="1"/>
    <xf numFmtId="1" fontId="12" fillId="5" borderId="1" xfId="0" applyNumberFormat="1" applyFont="1" applyFill="1" applyBorder="1"/>
    <xf numFmtId="3" fontId="12" fillId="0" borderId="1" xfId="0" applyNumberFormat="1" applyFont="1" applyBorder="1"/>
    <xf numFmtId="1" fontId="11" fillId="5" borderId="1" xfId="0" applyNumberFormat="1" applyFont="1" applyFill="1" applyBorder="1"/>
    <xf numFmtId="0" fontId="0" fillId="0" borderId="0" xfId="0" applyAlignment="1"/>
    <xf numFmtId="0" fontId="5" fillId="3" borderId="1" xfId="0" applyFont="1" applyFill="1" applyBorder="1" applyAlignment="1">
      <alignment horizontal="right" wrapText="1"/>
    </xf>
    <xf numFmtId="0" fontId="2" fillId="0" borderId="0" xfId="0" applyFont="1" applyAlignment="1"/>
    <xf numFmtId="3" fontId="5" fillId="2" borderId="1" xfId="0" applyNumberFormat="1" applyFont="1" applyFill="1" applyBorder="1" applyAlignment="1">
      <alignment wrapText="1"/>
    </xf>
    <xf numFmtId="164" fontId="5" fillId="2" borderId="1" xfId="0" applyNumberFormat="1" applyFont="1" applyFill="1" applyBorder="1" applyAlignment="1">
      <alignment wrapText="1"/>
    </xf>
    <xf numFmtId="164" fontId="5" fillId="3" borderId="1" xfId="0" applyNumberFormat="1" applyFont="1" applyFill="1" applyBorder="1" applyAlignment="1">
      <alignment wrapText="1"/>
    </xf>
    <xf numFmtId="164" fontId="5" fillId="0" borderId="1" xfId="0" applyNumberFormat="1" applyFont="1" applyBorder="1" applyAlignment="1">
      <alignment wrapText="1"/>
    </xf>
    <xf numFmtId="3" fontId="5" fillId="5" borderId="1" xfId="0" applyNumberFormat="1" applyFont="1" applyFill="1" applyBorder="1" applyAlignment="1">
      <alignment wrapText="1"/>
    </xf>
    <xf numFmtId="164" fontId="5" fillId="5" borderId="1" xfId="0" applyNumberFormat="1" applyFont="1" applyFill="1" applyBorder="1" applyAlignment="1">
      <alignment wrapText="1"/>
    </xf>
    <xf numFmtId="0" fontId="15" fillId="0" borderId="0" xfId="0" applyFont="1" applyFill="1" applyAlignment="1">
      <alignment vertical="top"/>
    </xf>
    <xf numFmtId="1" fontId="5" fillId="2" borderId="1" xfId="0" applyNumberFormat="1" applyFont="1" applyFill="1" applyBorder="1" applyAlignment="1">
      <alignment wrapText="1"/>
    </xf>
    <xf numFmtId="1" fontId="5" fillId="0" borderId="1" xfId="0" applyNumberFormat="1" applyFont="1" applyBorder="1" applyAlignment="1">
      <alignment wrapText="1"/>
    </xf>
    <xf numFmtId="1" fontId="5" fillId="5" borderId="1" xfId="0" applyNumberFormat="1" applyFont="1" applyFill="1" applyBorder="1" applyAlignment="1">
      <alignment wrapText="1"/>
    </xf>
    <xf numFmtId="0" fontId="5" fillId="0" borderId="1" xfId="0" applyFont="1" applyFill="1" applyBorder="1" applyAlignment="1">
      <alignment vertical="top" wrapText="1"/>
    </xf>
    <xf numFmtId="164" fontId="5" fillId="0" borderId="1" xfId="0" applyNumberFormat="1" applyFont="1" applyFill="1" applyBorder="1" applyAlignment="1">
      <alignment vertical="top" wrapText="1"/>
    </xf>
    <xf numFmtId="164" fontId="5" fillId="2" borderId="10" xfId="0" applyNumberFormat="1" applyFont="1" applyFill="1" applyBorder="1" applyAlignment="1">
      <alignment wrapText="1"/>
    </xf>
    <xf numFmtId="0" fontId="15" fillId="0" borderId="0" xfId="0" applyFont="1" applyAlignment="1"/>
    <xf numFmtId="165" fontId="6" fillId="4" borderId="1" xfId="0" applyNumberFormat="1" applyFont="1" applyFill="1" applyBorder="1" applyAlignment="1">
      <alignment wrapText="1"/>
    </xf>
    <xf numFmtId="0" fontId="2" fillId="0" borderId="0" xfId="0" applyFont="1" applyAlignment="1">
      <alignment vertical="center"/>
    </xf>
    <xf numFmtId="3" fontId="11" fillId="3" borderId="1" xfId="0" applyNumberFormat="1" applyFont="1" applyFill="1" applyBorder="1" applyAlignment="1"/>
    <xf numFmtId="3" fontId="12" fillId="3" borderId="1" xfId="0" applyNumberFormat="1" applyFont="1" applyFill="1" applyBorder="1" applyAlignment="1"/>
    <xf numFmtId="0" fontId="11" fillId="3" borderId="1" xfId="0" applyFont="1" applyFill="1" applyBorder="1" applyAlignment="1"/>
    <xf numFmtId="3" fontId="11" fillId="0" borderId="1" xfId="0" applyNumberFormat="1" applyFont="1" applyBorder="1" applyAlignment="1"/>
    <xf numFmtId="1" fontId="11" fillId="5" borderId="1" xfId="0" applyNumberFormat="1" applyFont="1" applyFill="1" applyBorder="1" applyAlignment="1"/>
    <xf numFmtId="1" fontId="12" fillId="5" borderId="1" xfId="0" applyNumberFormat="1" applyFont="1" applyFill="1" applyBorder="1" applyAlignment="1"/>
    <xf numFmtId="3" fontId="12" fillId="0" borderId="1" xfId="0" applyNumberFormat="1" applyFont="1" applyBorder="1" applyAlignment="1"/>
    <xf numFmtId="0" fontId="4" fillId="3" borderId="20" xfId="0" applyFont="1" applyFill="1" applyBorder="1" applyAlignment="1">
      <alignment wrapText="1"/>
    </xf>
    <xf numFmtId="3" fontId="12" fillId="3" borderId="20" xfId="0" applyNumberFormat="1" applyFont="1" applyFill="1" applyBorder="1" applyAlignment="1"/>
    <xf numFmtId="0" fontId="5" fillId="0" borderId="10" xfId="0" applyFont="1" applyBorder="1" applyAlignment="1">
      <alignment wrapText="1"/>
    </xf>
    <xf numFmtId="164" fontId="23" fillId="30" borderId="10" xfId="0" applyNumberFormat="1" applyFont="1" applyFill="1" applyBorder="1" applyAlignment="1">
      <alignment wrapText="1"/>
    </xf>
    <xf numFmtId="0" fontId="21" fillId="0" borderId="0" xfId="0" applyFont="1" applyFill="1" applyAlignment="1"/>
    <xf numFmtId="1" fontId="4" fillId="3" borderId="1" xfId="0" applyNumberFormat="1" applyFont="1" applyFill="1" applyBorder="1" applyAlignment="1">
      <alignment wrapText="1"/>
    </xf>
    <xf numFmtId="1" fontId="4" fillId="0" borderId="1" xfId="0" applyNumberFormat="1" applyFont="1" applyBorder="1" applyAlignment="1">
      <alignment wrapText="1"/>
    </xf>
    <xf numFmtId="0" fontId="0" fillId="0" borderId="0" xfId="0" applyAlignment="1"/>
    <xf numFmtId="0" fontId="0" fillId="0" borderId="0" xfId="0" applyBorder="1" applyAlignment="1"/>
    <xf numFmtId="0" fontId="5" fillId="3" borderId="1" xfId="0" applyFont="1" applyFill="1" applyBorder="1" applyAlignment="1">
      <alignment wrapText="1"/>
    </xf>
    <xf numFmtId="0" fontId="5" fillId="3" borderId="1" xfId="0" applyFont="1" applyFill="1" applyBorder="1" applyAlignment="1">
      <alignment horizontal="right" wrapText="1"/>
    </xf>
    <xf numFmtId="0" fontId="4" fillId="3" borderId="1" xfId="0" applyFont="1" applyFill="1" applyBorder="1" applyAlignment="1">
      <alignment wrapText="1"/>
    </xf>
    <xf numFmtId="0" fontId="4" fillId="3" borderId="1" xfId="0" applyFont="1" applyFill="1" applyBorder="1" applyAlignment="1">
      <alignment horizontal="right" wrapText="1"/>
    </xf>
    <xf numFmtId="0" fontId="19" fillId="0" borderId="0" xfId="0" applyFont="1" applyBorder="1" applyAlignment="1"/>
    <xf numFmtId="0" fontId="18" fillId="0" borderId="0" xfId="0" applyFont="1" applyBorder="1" applyAlignment="1"/>
    <xf numFmtId="0" fontId="5" fillId="3" borderId="2" xfId="0" applyFont="1" applyFill="1" applyBorder="1" applyAlignment="1">
      <alignment horizontal="right"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17" fillId="0" borderId="0" xfId="0" applyFont="1" applyAlignment="1"/>
    <xf numFmtId="0" fontId="15" fillId="0" borderId="0" xfId="0" applyFont="1" applyAlignment="1">
      <alignment vertical="center"/>
    </xf>
    <xf numFmtId="0" fontId="18" fillId="0" borderId="0" xfId="0" applyFont="1" applyAlignment="1">
      <alignment vertical="center"/>
    </xf>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15" fillId="6" borderId="0" xfId="0" applyFont="1" applyFill="1" applyAlignment="1">
      <alignment vertical="top"/>
    </xf>
    <xf numFmtId="0" fontId="10" fillId="0" borderId="0" xfId="0" applyFont="1" applyAlignment="1"/>
    <xf numFmtId="165" fontId="12" fillId="5" borderId="1" xfId="0" applyNumberFormat="1" applyFont="1" applyFill="1" applyBorder="1" applyAlignment="1">
      <alignment horizontal="right"/>
    </xf>
    <xf numFmtId="0" fontId="5" fillId="0" borderId="4" xfId="0" applyNumberFormat="1" applyFont="1" applyFill="1" applyBorder="1" applyAlignment="1">
      <alignment horizontal="right" wrapText="1"/>
    </xf>
    <xf numFmtId="1" fontId="5" fillId="0" borderId="4" xfId="0" applyNumberFormat="1" applyFont="1" applyFill="1" applyBorder="1" applyAlignment="1">
      <alignment horizontal="right" wrapText="1"/>
    </xf>
    <xf numFmtId="1" fontId="5" fillId="0" borderId="5"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19" fillId="3" borderId="0" xfId="0" applyFont="1" applyFill="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0" fontId="15" fillId="3" borderId="0" xfId="0" applyFont="1" applyFill="1" applyAlignment="1">
      <alignment horizontal="left" vertical="top"/>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5" fillId="3" borderId="2" xfId="0" applyFont="1" applyFill="1" applyBorder="1" applyAlignment="1">
      <alignment horizontal="right" wrapText="1"/>
    </xf>
    <xf numFmtId="0" fontId="0" fillId="0" borderId="0" xfId="0" applyFill="1"/>
    <xf numFmtId="0" fontId="5" fillId="3" borderId="0" xfId="0" applyFont="1" applyFill="1" applyBorder="1" applyAlignment="1">
      <alignment horizontal="right" wrapText="1"/>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1" fontId="5" fillId="0" borderId="1" xfId="0" quotePrefix="1" applyNumberFormat="1" applyFont="1" applyBorder="1" applyAlignment="1">
      <alignment horizontal="right" wrapText="1"/>
    </xf>
    <xf numFmtId="2" fontId="5" fillId="3" borderId="1" xfId="0" applyNumberFormat="1" applyFont="1" applyFill="1" applyBorder="1" applyAlignment="1">
      <alignment horizontal="right" wrapText="1"/>
    </xf>
    <xf numFmtId="0" fontId="15" fillId="0" borderId="0" xfId="0" applyFont="1" applyFill="1" applyAlignment="1">
      <alignment horizontal="left"/>
    </xf>
    <xf numFmtId="0" fontId="5" fillId="0" borderId="1" xfId="0" applyFont="1" applyBorder="1" applyAlignment="1">
      <alignment horizontal="right" vertical="top" wrapText="1"/>
    </xf>
    <xf numFmtId="0" fontId="19" fillId="0" borderId="0" xfId="0" applyFont="1" applyBorder="1" applyAlignment="1">
      <alignment horizontal="left" vertical="center"/>
    </xf>
    <xf numFmtId="0" fontId="47" fillId="0" borderId="0" xfId="0" applyFont="1" applyFill="1" applyAlignment="1">
      <alignment horizontal="left"/>
    </xf>
    <xf numFmtId="0" fontId="5" fillId="7" borderId="1" xfId="0" applyFont="1" applyFill="1" applyBorder="1" applyAlignment="1">
      <alignment horizontal="right" vertical="center" wrapText="1"/>
    </xf>
    <xf numFmtId="0" fontId="5" fillId="7" borderId="1" xfId="0" quotePrefix="1" applyFont="1" applyFill="1" applyBorder="1" applyAlignment="1">
      <alignment horizontal="right" vertical="center" wrapText="1"/>
    </xf>
    <xf numFmtId="0" fontId="5" fillId="7" borderId="3" xfId="0"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3" fontId="5" fillId="2" borderId="1" xfId="0" quotePrefix="1" applyNumberFormat="1" applyFont="1" applyFill="1" applyBorder="1" applyAlignment="1">
      <alignment horizontal="right" wrapText="1"/>
    </xf>
    <xf numFmtId="3" fontId="5" fillId="0" borderId="1" xfId="0" quotePrefix="1" applyNumberFormat="1" applyFont="1" applyFill="1" applyBorder="1" applyAlignment="1">
      <alignment horizontal="right" wrapText="1"/>
    </xf>
    <xf numFmtId="165" fontId="5" fillId="0" borderId="1" xfId="0" quotePrefix="1" applyNumberFormat="1" applyFont="1" applyFill="1" applyBorder="1" applyAlignment="1">
      <alignment horizontal="right" wrapText="1"/>
    </xf>
    <xf numFmtId="165" fontId="5" fillId="2" borderId="1" xfId="0" quotePrefix="1" applyNumberFormat="1" applyFont="1" applyFill="1" applyBorder="1" applyAlignment="1">
      <alignment horizontal="right"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164" fontId="23" fillId="4" borderId="1" xfId="0" applyNumberFormat="1" applyFont="1" applyFill="1" applyBorder="1" applyAlignment="1">
      <alignment horizontal="right" vertical="center"/>
    </xf>
    <xf numFmtId="0" fontId="15" fillId="0" borderId="2" xfId="0" applyFont="1" applyBorder="1" applyAlignment="1">
      <alignment vertical="center"/>
    </xf>
    <xf numFmtId="0" fontId="18" fillId="0" borderId="2" xfId="0" applyFont="1" applyBorder="1" applyAlignment="1"/>
    <xf numFmtId="3" fontId="0" fillId="0" borderId="0" xfId="0" applyNumberFormat="1" applyFill="1"/>
    <xf numFmtId="0" fontId="15" fillId="0" borderId="0" xfId="0" applyFont="1" applyBorder="1" applyAlignment="1">
      <alignment vertical="center"/>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3"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0" fontId="23" fillId="34" borderId="1" xfId="0" applyFont="1" applyFill="1" applyBorder="1" applyAlignment="1">
      <alignment horizontal="left" vertical="center" wrapText="1"/>
    </xf>
    <xf numFmtId="3" fontId="23" fillId="34" borderId="1" xfId="1" applyNumberFormat="1" applyFont="1" applyFill="1" applyBorder="1" applyAlignment="1">
      <alignment vertical="center"/>
    </xf>
    <xf numFmtId="164" fontId="23" fillId="34" borderId="1" xfId="1" applyNumberFormat="1" applyFont="1" applyFill="1" applyBorder="1" applyAlignment="1">
      <alignment vertical="center"/>
    </xf>
    <xf numFmtId="164" fontId="13" fillId="33" borderId="1" xfId="1" applyNumberFormat="1" applyFont="1" applyFill="1" applyBorder="1" applyAlignment="1">
      <alignment horizontal="right" vertical="center"/>
    </xf>
    <xf numFmtId="164" fontId="13" fillId="31" borderId="1" xfId="1" applyNumberFormat="1" applyFont="1" applyFill="1" applyBorder="1" applyAlignment="1">
      <alignment horizontal="right" vertical="center"/>
    </xf>
    <xf numFmtId="2" fontId="12" fillId="3" borderId="1" xfId="0" applyNumberFormat="1" applyFont="1" applyFill="1" applyBorder="1" applyAlignment="1">
      <alignment horizontal="right" wrapText="1"/>
    </xf>
    <xf numFmtId="2" fontId="4" fillId="3" borderId="1" xfId="0" applyNumberFormat="1"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 fontId="5" fillId="2" borderId="1"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1" fontId="6" fillId="4" borderId="1" xfId="0" applyNumberFormat="1" applyFont="1" applyFill="1" applyBorder="1" applyAlignment="1">
      <alignment horizontal="right" wrapText="1"/>
    </xf>
    <xf numFmtId="0" fontId="0" fillId="0" borderId="0" xfId="0" applyAlignment="1">
      <alignment horizontal="right"/>
    </xf>
    <xf numFmtId="0" fontId="2" fillId="3" borderId="0" xfId="0" applyFont="1" applyFill="1" applyBorder="1" applyAlignment="1"/>
    <xf numFmtId="0" fontId="4" fillId="3" borderId="2" xfId="0" applyFont="1" applyFill="1" applyBorder="1" applyAlignment="1">
      <alignment vertical="center" wrapText="1"/>
    </xf>
    <xf numFmtId="0" fontId="5" fillId="3" borderId="3" xfId="0" applyFont="1" applyFill="1" applyBorder="1" applyAlignment="1">
      <alignment wrapText="1"/>
    </xf>
    <xf numFmtId="0" fontId="11" fillId="3" borderId="1" xfId="0" applyFont="1" applyFill="1" applyBorder="1"/>
    <xf numFmtId="3" fontId="11" fillId="3" borderId="1" xfId="0" applyNumberFormat="1" applyFont="1" applyFill="1" applyBorder="1" applyAlignment="1">
      <alignment horizontal="right"/>
    </xf>
    <xf numFmtId="164" fontId="11" fillId="3" borderId="1" xfId="0" applyNumberFormat="1" applyFont="1" applyFill="1" applyBorder="1"/>
    <xf numFmtId="164" fontId="11" fillId="5" borderId="1" xfId="0" applyNumberFormat="1" applyFont="1" applyFill="1" applyBorder="1" applyAlignment="1">
      <alignment horizontal="right"/>
    </xf>
    <xf numFmtId="0" fontId="12" fillId="3" borderId="1" xfId="0" applyFont="1" applyFill="1" applyBorder="1"/>
    <xf numFmtId="3" fontId="12" fillId="3" borderId="1" xfId="0" applyNumberFormat="1" applyFont="1" applyFill="1" applyBorder="1" applyAlignment="1">
      <alignment horizontal="right"/>
    </xf>
    <xf numFmtId="164" fontId="12" fillId="3" borderId="1" xfId="0" applyNumberFormat="1" applyFont="1" applyFill="1" applyBorder="1"/>
    <xf numFmtId="164" fontId="12" fillId="5" borderId="1" xfId="0" applyNumberFormat="1" applyFont="1" applyFill="1" applyBorder="1" applyAlignment="1">
      <alignment horizontal="right"/>
    </xf>
    <xf numFmtId="0" fontId="23" fillId="4" borderId="1" xfId="0" applyFont="1" applyFill="1" applyBorder="1"/>
    <xf numFmtId="3" fontId="23" fillId="4" borderId="1" xfId="0" applyNumberFormat="1" applyFont="1" applyFill="1" applyBorder="1"/>
    <xf numFmtId="3" fontId="23" fillId="4" borderId="1" xfId="0" applyNumberFormat="1" applyFont="1" applyFill="1" applyBorder="1" applyAlignment="1">
      <alignment horizontal="right"/>
    </xf>
    <xf numFmtId="164" fontId="23" fillId="4" borderId="1" xfId="0" applyNumberFormat="1" applyFont="1" applyFill="1" applyBorder="1"/>
    <xf numFmtId="164" fontId="23" fillId="4" borderId="1" xfId="0" applyNumberFormat="1" applyFont="1" applyFill="1" applyBorder="1" applyAlignment="1">
      <alignment horizontal="right"/>
    </xf>
    <xf numFmtId="1" fontId="11" fillId="5" borderId="1" xfId="0" applyNumberFormat="1" applyFont="1" applyFill="1" applyBorder="1" applyAlignment="1">
      <alignment horizontal="right"/>
    </xf>
    <xf numFmtId="1" fontId="12" fillId="5" borderId="1" xfId="0" applyNumberFormat="1" applyFont="1" applyFill="1" applyBorder="1" applyAlignment="1">
      <alignment horizontal="right"/>
    </xf>
    <xf numFmtId="3" fontId="23" fillId="30" borderId="20" xfId="0" applyNumberFormat="1" applyFont="1" applyFill="1" applyBorder="1" applyAlignment="1">
      <alignment horizontal="right"/>
    </xf>
    <xf numFmtId="169" fontId="5" fillId="3" borderId="1" xfId="2" applyNumberFormat="1" applyFont="1" applyFill="1" applyBorder="1" applyAlignment="1">
      <alignment horizontal="right" wrapText="1"/>
    </xf>
    <xf numFmtId="3" fontId="6" fillId="4" borderId="1" xfId="0" quotePrefix="1" applyNumberFormat="1" applyFont="1" applyFill="1" applyBorder="1" applyAlignment="1">
      <alignment horizontal="right" wrapText="1"/>
    </xf>
    <xf numFmtId="169" fontId="6" fillId="4" borderId="1" xfId="2" quotePrefix="1" applyNumberFormat="1" applyFont="1" applyFill="1" applyBorder="1" applyAlignment="1">
      <alignment horizontal="right" wrapText="1"/>
    </xf>
    <xf numFmtId="3" fontId="5" fillId="0" borderId="1" xfId="0" applyNumberFormat="1" applyFont="1" applyBorder="1" applyAlignment="1">
      <alignment vertical="top" wrapText="1"/>
    </xf>
    <xf numFmtId="3" fontId="5" fillId="5"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4" fillId="5" borderId="1" xfId="0" applyNumberFormat="1" applyFont="1" applyFill="1" applyBorder="1" applyAlignment="1">
      <alignment vertical="top" wrapText="1"/>
    </xf>
    <xf numFmtId="0" fontId="3" fillId="0" borderId="0" xfId="0" applyFont="1" applyBorder="1" applyAlignment="1">
      <alignment horizontal="left" vertical="center"/>
    </xf>
    <xf numFmtId="0" fontId="10" fillId="0" borderId="0" xfId="0" applyFont="1" applyBorder="1" applyAlignment="1">
      <alignment horizontal="right"/>
    </xf>
    <xf numFmtId="3" fontId="4" fillId="0" borderId="1" xfId="0" applyNumberFormat="1" applyFont="1" applyBorder="1" applyAlignment="1">
      <alignment horizontal="right" wrapText="1"/>
    </xf>
    <xf numFmtId="1" fontId="5" fillId="0" borderId="1" xfId="0" applyNumberFormat="1" applyFont="1" applyBorder="1" applyAlignment="1">
      <alignment horizontal="right" wrapText="1"/>
    </xf>
    <xf numFmtId="0" fontId="2" fillId="0" borderId="0" xfId="0" applyFont="1" applyAlignment="1">
      <alignment horizontal="justify"/>
    </xf>
    <xf numFmtId="0" fontId="3" fillId="0" borderId="3" xfId="0" applyFont="1" applyBorder="1" applyAlignment="1">
      <alignment horizontal="justify"/>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2" fillId="0" borderId="0" xfId="0" applyFont="1" applyAlignment="1"/>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lignment horizontal="justify"/>
    </xf>
    <xf numFmtId="0" fontId="0" fillId="0" borderId="0" xfId="0" applyBorder="1" applyAlignment="1"/>
    <xf numFmtId="0" fontId="0" fillId="0" borderId="0" xfId="0" applyAlignment="1"/>
    <xf numFmtId="0" fontId="15" fillId="0" borderId="0" xfId="0" applyFont="1" applyAlignment="1">
      <alignment horizontal="left"/>
    </xf>
    <xf numFmtId="0" fontId="3" fillId="3" borderId="0" xfId="0" applyFont="1" applyFill="1" applyBorder="1" applyAlignment="1">
      <alignment horizontal="justify"/>
    </xf>
    <xf numFmtId="0" fontId="0" fillId="3" borderId="0" xfId="0" applyFill="1" applyBorder="1"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justify" wrapText="1"/>
    </xf>
    <xf numFmtId="0" fontId="4" fillId="3" borderId="3" xfId="0" applyFont="1" applyFill="1" applyBorder="1" applyAlignment="1">
      <alignment horizontal="justify"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19" fillId="0" borderId="0" xfId="0" applyFont="1" applyAlignment="1">
      <alignment horizontal="justify" vertical="top"/>
    </xf>
    <xf numFmtId="0" fontId="20" fillId="0" borderId="0" xfId="0" applyFont="1" applyAlignment="1">
      <alignment vertical="top"/>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0" xfId="0" applyFont="1" applyFill="1" applyBorder="1" applyAlignment="1">
      <alignment horizontal="right" wrapText="1"/>
    </xf>
    <xf numFmtId="0" fontId="4" fillId="3" borderId="2" xfId="0" applyFont="1" applyFill="1" applyBorder="1" applyAlignment="1">
      <alignment horizontal="right" wrapText="1"/>
    </xf>
    <xf numFmtId="0" fontId="4" fillId="3" borderId="0" xfId="0" applyFont="1" applyFill="1" applyBorder="1" applyAlignment="1">
      <alignment horizontal="right" wrapText="1"/>
    </xf>
    <xf numFmtId="0" fontId="4" fillId="3" borderId="3" xfId="0" applyFont="1" applyFill="1" applyBorder="1" applyAlignment="1">
      <alignment horizontal="right"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21" fillId="0" borderId="0" xfId="0" applyFont="1" applyFill="1" applyAlignment="1">
      <alignment vertical="top" wrapText="1"/>
    </xf>
    <xf numFmtId="0" fontId="21" fillId="0" borderId="0" xfId="0" applyFont="1" applyFill="1" applyAlignment="1">
      <alignment horizontal="left" vertical="top" wrapText="1"/>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9"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left" wrapText="1"/>
    </xf>
    <xf numFmtId="0" fontId="19" fillId="0" borderId="0" xfId="0" applyFont="1" applyBorder="1" applyAlignment="1"/>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center" vertical="top" wrapText="1"/>
    </xf>
    <xf numFmtId="0" fontId="4" fillId="5" borderId="1" xfId="0" applyFont="1" applyFill="1" applyBorder="1" applyAlignment="1">
      <alignment horizontal="center" vertical="top"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center" vertical="top" wrapText="1"/>
    </xf>
    <xf numFmtId="0" fontId="4" fillId="7"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2" fontId="12" fillId="3" borderId="1" xfId="0" applyNumberFormat="1" applyFont="1" applyFill="1" applyBorder="1" applyAlignment="1">
      <alignment horizontal="center" wrapText="1"/>
    </xf>
    <xf numFmtId="2" fontId="4" fillId="3" borderId="1" xfId="0" applyNumberFormat="1" applyFont="1" applyFill="1" applyBorder="1" applyAlignment="1">
      <alignment horizontal="center"/>
    </xf>
    <xf numFmtId="2" fontId="4" fillId="5" borderId="1" xfId="0" applyNumberFormat="1" applyFont="1" applyFill="1" applyBorder="1" applyAlignment="1">
      <alignment horizontal="center"/>
    </xf>
    <xf numFmtId="0" fontId="12" fillId="3" borderId="1" xfId="0" applyFont="1" applyFill="1" applyBorder="1" applyAlignment="1">
      <alignment horizont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5" fillId="0" borderId="0" xfId="0" applyFont="1" applyAlignment="1">
      <alignment horizontal="justify" vertical="center"/>
    </xf>
    <xf numFmtId="0" fontId="18"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4" fillId="0" borderId="9" xfId="1" applyFont="1" applyBorder="1" applyAlignment="1"/>
    <xf numFmtId="0" fontId="14" fillId="0" borderId="10" xfId="1" applyFont="1" applyBorder="1" applyAlignment="1"/>
    <xf numFmtId="0" fontId="4" fillId="2" borderId="20"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0" fillId="0" borderId="3" xfId="0"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5"/>
  <sheetViews>
    <sheetView workbookViewId="0">
      <selection activeCell="N15" sqref="N15"/>
    </sheetView>
  </sheetViews>
  <sheetFormatPr defaultRowHeight="15" x14ac:dyDescent="0.25"/>
  <cols>
    <col min="1" max="1" width="9.140625" style="23"/>
    <col min="2" max="2" width="10.140625" style="23" customWidth="1"/>
    <col min="3" max="16384" width="9.140625" style="23"/>
  </cols>
  <sheetData>
    <row r="2" spans="2:11" ht="15" customHeight="1" x14ac:dyDescent="0.25">
      <c r="B2" s="302" t="s">
        <v>241</v>
      </c>
      <c r="C2" s="302"/>
      <c r="D2" s="302"/>
      <c r="E2" s="302"/>
      <c r="F2" s="302"/>
      <c r="G2" s="302"/>
      <c r="H2" s="302"/>
      <c r="I2" s="302"/>
      <c r="J2" s="302"/>
      <c r="K2" s="302"/>
    </row>
    <row r="3" spans="2:11" ht="15" customHeight="1" x14ac:dyDescent="0.25">
      <c r="B3" s="303" t="s">
        <v>0</v>
      </c>
      <c r="C3" s="303"/>
      <c r="D3" s="303"/>
      <c r="E3" s="303"/>
      <c r="F3" s="303"/>
      <c r="G3" s="303"/>
      <c r="H3" s="303"/>
      <c r="I3" s="303"/>
      <c r="J3" s="303"/>
      <c r="K3" s="303"/>
    </row>
    <row r="4" spans="2:11" ht="15" customHeight="1" x14ac:dyDescent="0.25">
      <c r="B4" s="304" t="s">
        <v>1</v>
      </c>
      <c r="C4" s="307">
        <v>2017</v>
      </c>
      <c r="D4" s="307"/>
      <c r="E4" s="307"/>
      <c r="F4" s="309">
        <v>2016</v>
      </c>
      <c r="G4" s="309"/>
      <c r="H4" s="309"/>
      <c r="I4" s="307" t="s">
        <v>2</v>
      </c>
      <c r="J4" s="307"/>
      <c r="K4" s="307"/>
    </row>
    <row r="5" spans="2:11" x14ac:dyDescent="0.25">
      <c r="B5" s="305"/>
      <c r="C5" s="308"/>
      <c r="D5" s="308"/>
      <c r="E5" s="308"/>
      <c r="F5" s="310"/>
      <c r="G5" s="310"/>
      <c r="H5" s="310"/>
      <c r="I5" s="308"/>
      <c r="J5" s="308"/>
      <c r="K5" s="308"/>
    </row>
    <row r="6" spans="2:11" x14ac:dyDescent="0.25">
      <c r="B6" s="306"/>
      <c r="C6" s="142" t="s">
        <v>3</v>
      </c>
      <c r="D6" s="142" t="s">
        <v>4</v>
      </c>
      <c r="E6" s="142" t="s">
        <v>5</v>
      </c>
      <c r="F6" s="142" t="s">
        <v>3</v>
      </c>
      <c r="G6" s="142" t="s">
        <v>4</v>
      </c>
      <c r="H6" s="142" t="s">
        <v>5</v>
      </c>
      <c r="I6" s="142" t="s">
        <v>3</v>
      </c>
      <c r="J6" s="142" t="s">
        <v>4</v>
      </c>
      <c r="K6" s="142" t="s">
        <v>5</v>
      </c>
    </row>
    <row r="7" spans="2:11" x14ac:dyDescent="0.25">
      <c r="B7" s="3" t="s">
        <v>176</v>
      </c>
      <c r="C7" s="143">
        <v>3030</v>
      </c>
      <c r="D7" s="144">
        <v>64</v>
      </c>
      <c r="E7" s="143">
        <v>4006</v>
      </c>
      <c r="F7" s="145">
        <v>3010</v>
      </c>
      <c r="G7" s="146">
        <v>78</v>
      </c>
      <c r="H7" s="145">
        <v>3970</v>
      </c>
      <c r="I7" s="147">
        <v>0.66</v>
      </c>
      <c r="J7" s="148">
        <v>-17.95</v>
      </c>
      <c r="K7" s="147">
        <v>0.91</v>
      </c>
    </row>
    <row r="8" spans="2:11" x14ac:dyDescent="0.25">
      <c r="B8" s="3" t="s">
        <v>177</v>
      </c>
      <c r="C8" s="146">
        <v>2179</v>
      </c>
      <c r="D8" s="144">
        <v>50</v>
      </c>
      <c r="E8" s="146">
        <v>2967</v>
      </c>
      <c r="F8" s="144">
        <v>2247</v>
      </c>
      <c r="G8" s="146">
        <v>50</v>
      </c>
      <c r="H8" s="144">
        <v>3033</v>
      </c>
      <c r="I8" s="147">
        <v>-3.03</v>
      </c>
      <c r="J8" s="148">
        <v>0</v>
      </c>
      <c r="K8" s="147">
        <v>-2.1800000000000002</v>
      </c>
    </row>
    <row r="9" spans="2:11" x14ac:dyDescent="0.25">
      <c r="B9" s="3" t="s">
        <v>178</v>
      </c>
      <c r="C9" s="143">
        <v>441</v>
      </c>
      <c r="D9" s="144">
        <v>14</v>
      </c>
      <c r="E9" s="143">
        <v>640</v>
      </c>
      <c r="F9" s="145">
        <v>449</v>
      </c>
      <c r="G9" s="146">
        <v>11</v>
      </c>
      <c r="H9" s="145">
        <v>663</v>
      </c>
      <c r="I9" s="147">
        <v>-1.78</v>
      </c>
      <c r="J9" s="148">
        <v>27.27</v>
      </c>
      <c r="K9" s="147">
        <v>-3.47</v>
      </c>
    </row>
    <row r="10" spans="2:11" x14ac:dyDescent="0.25">
      <c r="B10" s="3" t="s">
        <v>179</v>
      </c>
      <c r="C10" s="146">
        <v>2270</v>
      </c>
      <c r="D10" s="144">
        <v>52</v>
      </c>
      <c r="E10" s="146">
        <v>3239</v>
      </c>
      <c r="F10" s="144">
        <v>2287</v>
      </c>
      <c r="G10" s="146">
        <v>64</v>
      </c>
      <c r="H10" s="144">
        <v>3232</v>
      </c>
      <c r="I10" s="147">
        <v>-0.74</v>
      </c>
      <c r="J10" s="148">
        <v>-18.75</v>
      </c>
      <c r="K10" s="147">
        <v>0.22</v>
      </c>
    </row>
    <row r="11" spans="2:11" x14ac:dyDescent="0.25">
      <c r="B11" s="3" t="s">
        <v>180</v>
      </c>
      <c r="C11" s="143">
        <v>2393</v>
      </c>
      <c r="D11" s="144">
        <v>54</v>
      </c>
      <c r="E11" s="143">
        <v>3316</v>
      </c>
      <c r="F11" s="145">
        <v>2451</v>
      </c>
      <c r="G11" s="146">
        <v>56</v>
      </c>
      <c r="H11" s="145">
        <v>3412</v>
      </c>
      <c r="I11" s="147">
        <v>-2.37</v>
      </c>
      <c r="J11" s="148">
        <v>-3.57</v>
      </c>
      <c r="K11" s="147">
        <v>-2.81</v>
      </c>
    </row>
    <row r="12" spans="2:11" x14ac:dyDescent="0.25">
      <c r="B12" s="3" t="s">
        <v>181</v>
      </c>
      <c r="C12" s="146">
        <v>2898</v>
      </c>
      <c r="D12" s="144">
        <v>46</v>
      </c>
      <c r="E12" s="146">
        <v>3936</v>
      </c>
      <c r="F12" s="144">
        <v>2982</v>
      </c>
      <c r="G12" s="146">
        <v>66</v>
      </c>
      <c r="H12" s="144">
        <v>3953</v>
      </c>
      <c r="I12" s="147">
        <v>-2.82</v>
      </c>
      <c r="J12" s="148">
        <v>-30.3</v>
      </c>
      <c r="K12" s="147">
        <v>-0.43</v>
      </c>
    </row>
    <row r="13" spans="2:11" x14ac:dyDescent="0.25">
      <c r="B13" s="3" t="s">
        <v>182</v>
      </c>
      <c r="C13" s="143">
        <v>633</v>
      </c>
      <c r="D13" s="144">
        <v>21</v>
      </c>
      <c r="E13" s="143">
        <v>880</v>
      </c>
      <c r="F13" s="145">
        <v>606</v>
      </c>
      <c r="G13" s="146">
        <v>19</v>
      </c>
      <c r="H13" s="145">
        <v>877</v>
      </c>
      <c r="I13" s="147">
        <v>4.46</v>
      </c>
      <c r="J13" s="148">
        <v>10.53</v>
      </c>
      <c r="K13" s="147">
        <v>0.34</v>
      </c>
    </row>
    <row r="14" spans="2:11" x14ac:dyDescent="0.25">
      <c r="B14" s="28" t="s">
        <v>183</v>
      </c>
      <c r="C14" s="149">
        <v>13844</v>
      </c>
      <c r="D14" s="150">
        <v>301</v>
      </c>
      <c r="E14" s="149">
        <v>18984</v>
      </c>
      <c r="F14" s="149">
        <v>14032</v>
      </c>
      <c r="G14" s="150">
        <v>344</v>
      </c>
      <c r="H14" s="149">
        <v>19140</v>
      </c>
      <c r="I14" s="151">
        <v>-1.34</v>
      </c>
      <c r="J14" s="151">
        <v>-12.5</v>
      </c>
      <c r="K14" s="151">
        <v>-0.82</v>
      </c>
    </row>
    <row r="15" spans="2:11" x14ac:dyDescent="0.25">
      <c r="B15" s="28" t="s">
        <v>7</v>
      </c>
      <c r="C15" s="149">
        <v>174933</v>
      </c>
      <c r="D15" s="149">
        <v>3378</v>
      </c>
      <c r="E15" s="149">
        <v>246750</v>
      </c>
      <c r="F15" s="149">
        <v>175791</v>
      </c>
      <c r="G15" s="149">
        <v>3283</v>
      </c>
      <c r="H15" s="149">
        <v>249175</v>
      </c>
      <c r="I15" s="151">
        <f t="shared" ref="I15:K15" si="0">C15/F15*100-100</f>
        <v>-0.48807959451848149</v>
      </c>
      <c r="J15" s="151">
        <f t="shared" si="0"/>
        <v>2.8936947913493754</v>
      </c>
      <c r="K15" s="151">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D28" sqref="D28"/>
    </sheetView>
  </sheetViews>
  <sheetFormatPr defaultRowHeight="15" x14ac:dyDescent="0.25"/>
  <cols>
    <col min="1" max="1" width="9.140625" style="23"/>
    <col min="2" max="2" width="28.140625" style="23" customWidth="1"/>
    <col min="3" max="16384" width="9.140625" style="23"/>
  </cols>
  <sheetData>
    <row r="2" spans="2:6" x14ac:dyDescent="0.25">
      <c r="B2" s="24" t="s">
        <v>262</v>
      </c>
      <c r="C2" s="87"/>
      <c r="D2" s="87"/>
      <c r="E2" s="87"/>
      <c r="F2" s="87"/>
    </row>
    <row r="3" spans="2:6" x14ac:dyDescent="0.25">
      <c r="B3" s="25" t="s">
        <v>238</v>
      </c>
      <c r="C3" s="87"/>
      <c r="D3" s="87"/>
      <c r="E3" s="87"/>
      <c r="F3" s="87"/>
    </row>
    <row r="4" spans="2:6" ht="15" customHeight="1" x14ac:dyDescent="0.25">
      <c r="B4" s="336" t="s">
        <v>24</v>
      </c>
      <c r="C4" s="331" t="s">
        <v>3</v>
      </c>
      <c r="D4" s="331" t="s">
        <v>4</v>
      </c>
      <c r="E4" s="331" t="s">
        <v>5</v>
      </c>
      <c r="F4" s="331" t="s">
        <v>16</v>
      </c>
    </row>
    <row r="5" spans="2:6" ht="15" customHeight="1" x14ac:dyDescent="0.25">
      <c r="B5" s="337"/>
      <c r="C5" s="331"/>
      <c r="D5" s="331"/>
      <c r="E5" s="331"/>
      <c r="F5" s="331" t="s">
        <v>18</v>
      </c>
    </row>
    <row r="6" spans="2:6" ht="15" customHeight="1" x14ac:dyDescent="0.25">
      <c r="B6" s="3" t="s">
        <v>25</v>
      </c>
      <c r="C6" s="104">
        <v>1829</v>
      </c>
      <c r="D6" s="15">
        <v>16</v>
      </c>
      <c r="E6" s="108">
        <v>2432</v>
      </c>
      <c r="F6" s="106">
        <v>0.87</v>
      </c>
    </row>
    <row r="7" spans="2:6" ht="15" customHeight="1" x14ac:dyDescent="0.25">
      <c r="B7" s="3" t="s">
        <v>26</v>
      </c>
      <c r="C7" s="104">
        <v>11067</v>
      </c>
      <c r="D7" s="15">
        <v>248</v>
      </c>
      <c r="E7" s="108">
        <v>15108</v>
      </c>
      <c r="F7" s="106">
        <v>2.2400000000000002</v>
      </c>
    </row>
    <row r="8" spans="2:6" ht="15" customHeight="1" x14ac:dyDescent="0.25">
      <c r="B8" s="3" t="s">
        <v>27</v>
      </c>
      <c r="C8" s="104">
        <v>948</v>
      </c>
      <c r="D8" s="15">
        <v>37</v>
      </c>
      <c r="E8" s="108">
        <v>1444</v>
      </c>
      <c r="F8" s="106">
        <v>3.9</v>
      </c>
    </row>
    <row r="9" spans="2:6" x14ac:dyDescent="0.25">
      <c r="B9" s="28" t="s">
        <v>13</v>
      </c>
      <c r="C9" s="29">
        <v>13844</v>
      </c>
      <c r="D9" s="29">
        <v>301</v>
      </c>
      <c r="E9" s="29">
        <v>18984</v>
      </c>
      <c r="F9" s="31">
        <v>2.17</v>
      </c>
    </row>
    <row r="10" spans="2:6" s="196" customFormat="1" x14ac:dyDescent="0.25">
      <c r="B10" s="4" t="s">
        <v>243</v>
      </c>
      <c r="C10" s="4"/>
      <c r="D10" s="4"/>
      <c r="E10" s="4"/>
      <c r="F10" s="4"/>
    </row>
  </sheetData>
  <mergeCells count="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6"/>
  <sheetViews>
    <sheetView workbookViewId="0">
      <selection activeCell="A20" sqref="A20:XFD27"/>
    </sheetView>
  </sheetViews>
  <sheetFormatPr defaultRowHeight="15" x14ac:dyDescent="0.25"/>
  <cols>
    <col min="1" max="1" width="4.85546875" style="23" customWidth="1"/>
    <col min="2" max="2" width="9.140625" style="23"/>
    <col min="3" max="3" width="8" style="23" customWidth="1"/>
    <col min="4" max="4" width="7.5703125" style="23" customWidth="1"/>
    <col min="5" max="5" width="9.140625" style="23"/>
    <col min="6" max="6" width="8.140625" style="23" customWidth="1"/>
    <col min="7" max="7" width="8" style="23" customWidth="1"/>
    <col min="8" max="8" width="11.42578125" style="23" customWidth="1"/>
    <col min="9" max="9" width="7.42578125" style="23" customWidth="1"/>
    <col min="10" max="10" width="7.85546875" style="23" customWidth="1"/>
    <col min="11" max="11" width="8.28515625" style="23" customWidth="1"/>
    <col min="12" max="12" width="9.140625" style="23"/>
    <col min="13" max="13" width="8" style="23" customWidth="1"/>
    <col min="14" max="14" width="7.85546875" style="23" customWidth="1"/>
    <col min="15" max="15" width="11.5703125" style="23" customWidth="1"/>
    <col min="16" max="16" width="7.28515625" style="23" customWidth="1"/>
    <col min="17" max="16384" width="9.140625" style="23"/>
  </cols>
  <sheetData>
    <row r="2" spans="2:16" x14ac:dyDescent="0.25">
      <c r="B2" s="26" t="s">
        <v>263</v>
      </c>
      <c r="C2" s="26"/>
      <c r="D2" s="26"/>
      <c r="E2" s="26"/>
      <c r="F2" s="26"/>
      <c r="G2" s="26"/>
      <c r="H2" s="26"/>
      <c r="I2" s="26"/>
      <c r="J2" s="26"/>
      <c r="K2" s="26"/>
      <c r="L2" s="26"/>
      <c r="M2" s="26"/>
      <c r="N2" s="26"/>
      <c r="O2" s="26"/>
      <c r="P2" s="26"/>
    </row>
    <row r="3" spans="2:16" x14ac:dyDescent="0.25">
      <c r="B3" s="338" t="s">
        <v>28</v>
      </c>
      <c r="C3" s="339"/>
      <c r="D3" s="339"/>
      <c r="E3" s="339"/>
      <c r="F3" s="339"/>
      <c r="G3" s="339"/>
      <c r="H3" s="339"/>
      <c r="I3" s="26"/>
      <c r="J3" s="26"/>
      <c r="K3" s="26"/>
      <c r="L3" s="26"/>
      <c r="M3" s="26"/>
      <c r="N3" s="26"/>
      <c r="O3" s="26"/>
      <c r="P3" s="26"/>
    </row>
    <row r="4" spans="2:16" ht="15" customHeight="1" x14ac:dyDescent="0.25">
      <c r="B4" s="340" t="s">
        <v>1</v>
      </c>
      <c r="C4" s="312" t="s">
        <v>29</v>
      </c>
      <c r="D4" s="312"/>
      <c r="E4" s="312"/>
      <c r="F4" s="312"/>
      <c r="G4" s="312"/>
      <c r="H4" s="312"/>
      <c r="I4" s="312"/>
      <c r="J4" s="313" t="s">
        <v>30</v>
      </c>
      <c r="K4" s="313"/>
      <c r="L4" s="313"/>
      <c r="M4" s="313"/>
      <c r="N4" s="313"/>
      <c r="O4" s="313"/>
      <c r="P4" s="313"/>
    </row>
    <row r="5" spans="2:16" ht="15" customHeight="1" x14ac:dyDescent="0.25">
      <c r="B5" s="341"/>
      <c r="C5" s="334" t="s">
        <v>31</v>
      </c>
      <c r="D5" s="334" t="s">
        <v>32</v>
      </c>
      <c r="E5" s="334" t="s">
        <v>33</v>
      </c>
      <c r="F5" s="334" t="s">
        <v>34</v>
      </c>
      <c r="G5" s="334" t="s">
        <v>35</v>
      </c>
      <c r="H5" s="334" t="s">
        <v>36</v>
      </c>
      <c r="I5" s="344" t="s">
        <v>13</v>
      </c>
      <c r="J5" s="334" t="s">
        <v>31</v>
      </c>
      <c r="K5" s="334" t="s">
        <v>32</v>
      </c>
      <c r="L5" s="334" t="s">
        <v>33</v>
      </c>
      <c r="M5" s="334" t="s">
        <v>34</v>
      </c>
      <c r="N5" s="334" t="s">
        <v>35</v>
      </c>
      <c r="O5" s="334" t="s">
        <v>36</v>
      </c>
      <c r="P5" s="344" t="s">
        <v>13</v>
      </c>
    </row>
    <row r="6" spans="2:16" x14ac:dyDescent="0.25">
      <c r="B6" s="341"/>
      <c r="C6" s="343"/>
      <c r="D6" s="343"/>
      <c r="E6" s="343"/>
      <c r="F6" s="343"/>
      <c r="G6" s="343"/>
      <c r="H6" s="343"/>
      <c r="I6" s="345"/>
      <c r="J6" s="343"/>
      <c r="K6" s="343"/>
      <c r="L6" s="343"/>
      <c r="M6" s="343"/>
      <c r="N6" s="343"/>
      <c r="O6" s="343"/>
      <c r="P6" s="345"/>
    </row>
    <row r="7" spans="2:16" x14ac:dyDescent="0.25">
      <c r="B7" s="341"/>
      <c r="C7" s="343"/>
      <c r="D7" s="343"/>
      <c r="E7" s="343"/>
      <c r="F7" s="343"/>
      <c r="G7" s="343"/>
      <c r="H7" s="343"/>
      <c r="I7" s="345"/>
      <c r="J7" s="343"/>
      <c r="K7" s="343"/>
      <c r="L7" s="343"/>
      <c r="M7" s="343"/>
      <c r="N7" s="343"/>
      <c r="O7" s="343"/>
      <c r="P7" s="345"/>
    </row>
    <row r="8" spans="2:16" x14ac:dyDescent="0.25">
      <c r="B8" s="342"/>
      <c r="C8" s="335"/>
      <c r="D8" s="335"/>
      <c r="E8" s="335"/>
      <c r="F8" s="335"/>
      <c r="G8" s="335"/>
      <c r="H8" s="335"/>
      <c r="I8" s="346"/>
      <c r="J8" s="335"/>
      <c r="K8" s="335"/>
      <c r="L8" s="335"/>
      <c r="M8" s="335"/>
      <c r="N8" s="335"/>
      <c r="O8" s="335"/>
      <c r="P8" s="346"/>
    </row>
    <row r="9" spans="2:16" ht="13.5" customHeight="1" x14ac:dyDescent="0.25">
      <c r="B9" s="198" t="s">
        <v>176</v>
      </c>
      <c r="C9" s="199">
        <v>249</v>
      </c>
      <c r="D9" s="200">
        <v>85</v>
      </c>
      <c r="E9" s="199">
        <v>738</v>
      </c>
      <c r="F9" s="200">
        <v>908</v>
      </c>
      <c r="G9" s="199">
        <v>162</v>
      </c>
      <c r="H9" s="200">
        <v>39</v>
      </c>
      <c r="I9" s="201">
        <v>2181</v>
      </c>
      <c r="J9" s="202">
        <v>66</v>
      </c>
      <c r="K9" s="203">
        <v>25</v>
      </c>
      <c r="L9" s="202">
        <v>89</v>
      </c>
      <c r="M9" s="203">
        <v>484</v>
      </c>
      <c r="N9" s="202">
        <v>179</v>
      </c>
      <c r="O9" s="203">
        <v>6</v>
      </c>
      <c r="P9" s="204">
        <v>849</v>
      </c>
    </row>
    <row r="10" spans="2:16" ht="13.5" customHeight="1" x14ac:dyDescent="0.25">
      <c r="B10" s="198" t="s">
        <v>177</v>
      </c>
      <c r="C10" s="199">
        <v>196</v>
      </c>
      <c r="D10" s="200">
        <v>123</v>
      </c>
      <c r="E10" s="199">
        <v>411</v>
      </c>
      <c r="F10" s="200">
        <v>770</v>
      </c>
      <c r="G10" s="199">
        <v>108</v>
      </c>
      <c r="H10" s="200">
        <v>14</v>
      </c>
      <c r="I10" s="201">
        <v>1622</v>
      </c>
      <c r="J10" s="202">
        <v>42</v>
      </c>
      <c r="K10" s="203">
        <v>31</v>
      </c>
      <c r="L10" s="202">
        <v>78</v>
      </c>
      <c r="M10" s="203">
        <v>281</v>
      </c>
      <c r="N10" s="202">
        <v>108</v>
      </c>
      <c r="O10" s="203">
        <v>17</v>
      </c>
      <c r="P10" s="204">
        <v>557</v>
      </c>
    </row>
    <row r="11" spans="2:16" ht="13.5" customHeight="1" x14ac:dyDescent="0.25">
      <c r="B11" s="198" t="s">
        <v>178</v>
      </c>
      <c r="C11" s="199">
        <v>43</v>
      </c>
      <c r="D11" s="200">
        <v>16</v>
      </c>
      <c r="E11" s="199">
        <v>40</v>
      </c>
      <c r="F11" s="200">
        <v>101</v>
      </c>
      <c r="G11" s="199">
        <v>28</v>
      </c>
      <c r="H11" s="200">
        <v>3</v>
      </c>
      <c r="I11" s="201">
        <v>231</v>
      </c>
      <c r="J11" s="202">
        <v>21</v>
      </c>
      <c r="K11" s="203">
        <v>3</v>
      </c>
      <c r="L11" s="202">
        <v>17</v>
      </c>
      <c r="M11" s="203">
        <v>76</v>
      </c>
      <c r="N11" s="202">
        <v>81</v>
      </c>
      <c r="O11" s="203">
        <v>12</v>
      </c>
      <c r="P11" s="204">
        <v>210</v>
      </c>
    </row>
    <row r="12" spans="2:16" ht="13.5" customHeight="1" x14ac:dyDescent="0.25">
      <c r="B12" s="198" t="s">
        <v>179</v>
      </c>
      <c r="C12" s="199">
        <v>331</v>
      </c>
      <c r="D12" s="200">
        <v>75</v>
      </c>
      <c r="E12" s="199">
        <v>301</v>
      </c>
      <c r="F12" s="200">
        <v>633</v>
      </c>
      <c r="G12" s="199">
        <v>139</v>
      </c>
      <c r="H12" s="200">
        <v>17</v>
      </c>
      <c r="I12" s="201">
        <v>1496</v>
      </c>
      <c r="J12" s="202">
        <v>78</v>
      </c>
      <c r="K12" s="203">
        <v>37</v>
      </c>
      <c r="L12" s="202">
        <v>163</v>
      </c>
      <c r="M12" s="203">
        <v>349</v>
      </c>
      <c r="N12" s="202">
        <v>139</v>
      </c>
      <c r="O12" s="203">
        <v>8</v>
      </c>
      <c r="P12" s="204">
        <v>774</v>
      </c>
    </row>
    <row r="13" spans="2:16" ht="13.5" customHeight="1" x14ac:dyDescent="0.25">
      <c r="B13" s="198" t="s">
        <v>180</v>
      </c>
      <c r="C13" s="199">
        <v>233</v>
      </c>
      <c r="D13" s="200">
        <v>84</v>
      </c>
      <c r="E13" s="199">
        <v>339</v>
      </c>
      <c r="F13" s="200">
        <v>706</v>
      </c>
      <c r="G13" s="199">
        <v>120</v>
      </c>
      <c r="H13" s="200">
        <v>26</v>
      </c>
      <c r="I13" s="201">
        <v>1508</v>
      </c>
      <c r="J13" s="202">
        <v>70</v>
      </c>
      <c r="K13" s="203">
        <v>45</v>
      </c>
      <c r="L13" s="202">
        <v>95</v>
      </c>
      <c r="M13" s="203">
        <v>511</v>
      </c>
      <c r="N13" s="202">
        <v>126</v>
      </c>
      <c r="O13" s="203">
        <v>38</v>
      </c>
      <c r="P13" s="204">
        <v>885</v>
      </c>
    </row>
    <row r="14" spans="2:16" ht="13.5" customHeight="1" x14ac:dyDescent="0.25">
      <c r="B14" s="198" t="s">
        <v>181</v>
      </c>
      <c r="C14" s="199">
        <v>308</v>
      </c>
      <c r="D14" s="200">
        <v>211</v>
      </c>
      <c r="E14" s="199">
        <v>448</v>
      </c>
      <c r="F14" s="200">
        <v>1011</v>
      </c>
      <c r="G14" s="199">
        <v>129</v>
      </c>
      <c r="H14" s="200">
        <v>29</v>
      </c>
      <c r="I14" s="201">
        <v>2136</v>
      </c>
      <c r="J14" s="202">
        <v>68</v>
      </c>
      <c r="K14" s="203">
        <v>27</v>
      </c>
      <c r="L14" s="202">
        <v>123</v>
      </c>
      <c r="M14" s="203">
        <v>431</v>
      </c>
      <c r="N14" s="202">
        <v>105</v>
      </c>
      <c r="O14" s="203">
        <v>8</v>
      </c>
      <c r="P14" s="204">
        <v>762</v>
      </c>
    </row>
    <row r="15" spans="2:16" ht="13.5" customHeight="1" x14ac:dyDescent="0.25">
      <c r="B15" s="198" t="s">
        <v>182</v>
      </c>
      <c r="C15" s="199">
        <v>74</v>
      </c>
      <c r="D15" s="200">
        <v>25</v>
      </c>
      <c r="E15" s="199">
        <v>67</v>
      </c>
      <c r="F15" s="200">
        <v>153</v>
      </c>
      <c r="G15" s="199">
        <v>45</v>
      </c>
      <c r="H15" s="200">
        <v>4</v>
      </c>
      <c r="I15" s="201">
        <v>368</v>
      </c>
      <c r="J15" s="202">
        <v>38</v>
      </c>
      <c r="K15" s="203">
        <v>3</v>
      </c>
      <c r="L15" s="202">
        <v>39</v>
      </c>
      <c r="M15" s="203">
        <v>131</v>
      </c>
      <c r="N15" s="202">
        <v>52</v>
      </c>
      <c r="O15" s="203">
        <v>2</v>
      </c>
      <c r="P15" s="204">
        <v>265</v>
      </c>
    </row>
    <row r="16" spans="2:16" ht="13.5" customHeight="1" x14ac:dyDescent="0.25">
      <c r="B16" s="205" t="s">
        <v>13</v>
      </c>
      <c r="C16" s="193">
        <v>1434</v>
      </c>
      <c r="D16" s="193">
        <v>619</v>
      </c>
      <c r="E16" s="193">
        <v>2344</v>
      </c>
      <c r="F16" s="193">
        <v>4282</v>
      </c>
      <c r="G16" s="193">
        <v>731</v>
      </c>
      <c r="H16" s="193">
        <v>132</v>
      </c>
      <c r="I16" s="193">
        <v>9542</v>
      </c>
      <c r="J16" s="206">
        <v>383</v>
      </c>
      <c r="K16" s="206">
        <v>171</v>
      </c>
      <c r="L16" s="206">
        <v>604</v>
      </c>
      <c r="M16" s="206">
        <v>2263</v>
      </c>
      <c r="N16" s="206">
        <v>790</v>
      </c>
      <c r="O16" s="206">
        <v>91</v>
      </c>
      <c r="P16" s="206">
        <v>4302</v>
      </c>
    </row>
  </sheetData>
  <mergeCells count="18">
    <mergeCell ref="K5:K8"/>
    <mergeCell ref="L5:L8"/>
    <mergeCell ref="B3:H3"/>
    <mergeCell ref="B4:B8"/>
    <mergeCell ref="C4:I4"/>
    <mergeCell ref="J4:P4"/>
    <mergeCell ref="C5:C8"/>
    <mergeCell ref="D5:D8"/>
    <mergeCell ref="E5:E8"/>
    <mergeCell ref="F5:F8"/>
    <mergeCell ref="M5:M8"/>
    <mergeCell ref="N5:N8"/>
    <mergeCell ref="O5:O8"/>
    <mergeCell ref="P5:P8"/>
    <mergeCell ref="G5:G8"/>
    <mergeCell ref="H5:H8"/>
    <mergeCell ref="I5:I8"/>
    <mergeCell ref="J5:J8"/>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3"/>
  <sheetViews>
    <sheetView workbookViewId="0">
      <selection activeCell="A16" sqref="A16:XFD22"/>
    </sheetView>
  </sheetViews>
  <sheetFormatPr defaultRowHeight="15" x14ac:dyDescent="0.25"/>
  <cols>
    <col min="1" max="1" width="4.85546875" style="23" customWidth="1"/>
    <col min="2" max="11" width="9.140625" style="23"/>
    <col min="12" max="12" width="31.85546875" style="23" customWidth="1"/>
    <col min="13" max="16384" width="9.140625" style="23"/>
  </cols>
  <sheetData>
    <row r="2" spans="2:12" x14ac:dyDescent="0.25">
      <c r="B2" s="349" t="s">
        <v>264</v>
      </c>
      <c r="C2" s="350"/>
      <c r="D2" s="350"/>
      <c r="E2" s="350"/>
      <c r="F2" s="350"/>
      <c r="G2" s="350"/>
      <c r="H2" s="350"/>
      <c r="I2" s="350"/>
      <c r="J2" s="350"/>
      <c r="K2" s="350"/>
      <c r="L2" s="350"/>
    </row>
    <row r="3" spans="2:12" x14ac:dyDescent="0.25">
      <c r="B3" s="338" t="s">
        <v>37</v>
      </c>
      <c r="C3" s="339"/>
      <c r="D3" s="339"/>
      <c r="E3" s="339"/>
      <c r="F3" s="339"/>
      <c r="G3" s="339"/>
      <c r="H3" s="339"/>
      <c r="I3" s="86"/>
    </row>
    <row r="4" spans="2:12" ht="15" customHeight="1" x14ac:dyDescent="0.25">
      <c r="B4" s="347" t="s">
        <v>1</v>
      </c>
      <c r="C4" s="351" t="s">
        <v>86</v>
      </c>
      <c r="D4" s="351"/>
      <c r="E4" s="351"/>
      <c r="F4" s="351"/>
      <c r="G4" s="351"/>
      <c r="H4" s="351"/>
      <c r="I4" s="351"/>
    </row>
    <row r="5" spans="2:12" ht="40.5" customHeight="1" x14ac:dyDescent="0.25">
      <c r="B5" s="348"/>
      <c r="C5" s="207" t="s">
        <v>31</v>
      </c>
      <c r="D5" s="207" t="s">
        <v>32</v>
      </c>
      <c r="E5" s="207" t="s">
        <v>33</v>
      </c>
      <c r="F5" s="207" t="s">
        <v>34</v>
      </c>
      <c r="G5" s="207" t="s">
        <v>35</v>
      </c>
      <c r="H5" s="102" t="s">
        <v>38</v>
      </c>
      <c r="I5" s="208" t="s">
        <v>13</v>
      </c>
    </row>
    <row r="6" spans="2:12" ht="13.5" customHeight="1" x14ac:dyDescent="0.25">
      <c r="B6" s="198" t="s">
        <v>176</v>
      </c>
      <c r="C6" s="164">
        <v>11.42</v>
      </c>
      <c r="D6" s="191">
        <v>3.9</v>
      </c>
      <c r="E6" s="164">
        <v>33.840000000000003</v>
      </c>
      <c r="F6" s="191">
        <v>41.63</v>
      </c>
      <c r="G6" s="164">
        <v>7.43</v>
      </c>
      <c r="H6" s="191">
        <v>1.79</v>
      </c>
      <c r="I6" s="164">
        <v>100</v>
      </c>
    </row>
    <row r="7" spans="2:12" ht="13.5" customHeight="1" x14ac:dyDescent="0.25">
      <c r="B7" s="198" t="s">
        <v>177</v>
      </c>
      <c r="C7" s="164">
        <v>12.08</v>
      </c>
      <c r="D7" s="191">
        <v>7.58</v>
      </c>
      <c r="E7" s="164">
        <v>25.34</v>
      </c>
      <c r="F7" s="191">
        <v>47.47</v>
      </c>
      <c r="G7" s="164">
        <v>6.66</v>
      </c>
      <c r="H7" s="191">
        <v>0.86</v>
      </c>
      <c r="I7" s="164">
        <v>100</v>
      </c>
    </row>
    <row r="8" spans="2:12" ht="13.5" customHeight="1" x14ac:dyDescent="0.25">
      <c r="B8" s="198" t="s">
        <v>178</v>
      </c>
      <c r="C8" s="164">
        <v>18.61</v>
      </c>
      <c r="D8" s="191">
        <v>6.93</v>
      </c>
      <c r="E8" s="164">
        <v>17.32</v>
      </c>
      <c r="F8" s="191">
        <v>43.72</v>
      </c>
      <c r="G8" s="164">
        <v>12.12</v>
      </c>
      <c r="H8" s="191">
        <v>1.3</v>
      </c>
      <c r="I8" s="164">
        <v>100</v>
      </c>
    </row>
    <row r="9" spans="2:12" ht="13.5" customHeight="1" x14ac:dyDescent="0.25">
      <c r="B9" s="198" t="s">
        <v>179</v>
      </c>
      <c r="C9" s="164">
        <v>22.13</v>
      </c>
      <c r="D9" s="191">
        <v>5.01</v>
      </c>
      <c r="E9" s="164">
        <v>20.12</v>
      </c>
      <c r="F9" s="191">
        <v>42.31</v>
      </c>
      <c r="G9" s="164">
        <v>9.2899999999999991</v>
      </c>
      <c r="H9" s="191">
        <v>1.1399999999999999</v>
      </c>
      <c r="I9" s="164">
        <v>100</v>
      </c>
    </row>
    <row r="10" spans="2:12" ht="13.5" customHeight="1" x14ac:dyDescent="0.25">
      <c r="B10" s="198" t="s">
        <v>180</v>
      </c>
      <c r="C10" s="164">
        <v>15.45</v>
      </c>
      <c r="D10" s="191">
        <v>5.57</v>
      </c>
      <c r="E10" s="164">
        <v>22.48</v>
      </c>
      <c r="F10" s="191">
        <v>46.82</v>
      </c>
      <c r="G10" s="164">
        <v>7.96</v>
      </c>
      <c r="H10" s="191">
        <v>1.72</v>
      </c>
      <c r="I10" s="164">
        <v>100</v>
      </c>
    </row>
    <row r="11" spans="2:12" ht="13.5" customHeight="1" x14ac:dyDescent="0.25">
      <c r="B11" s="198" t="s">
        <v>181</v>
      </c>
      <c r="C11" s="164">
        <v>14.42</v>
      </c>
      <c r="D11" s="191">
        <v>9.8800000000000008</v>
      </c>
      <c r="E11" s="164">
        <v>20.97</v>
      </c>
      <c r="F11" s="191">
        <v>47.33</v>
      </c>
      <c r="G11" s="164">
        <v>6.04</v>
      </c>
      <c r="H11" s="191">
        <v>1.36</v>
      </c>
      <c r="I11" s="164">
        <v>100</v>
      </c>
    </row>
    <row r="12" spans="2:12" ht="13.5" customHeight="1" x14ac:dyDescent="0.25">
      <c r="B12" s="198" t="s">
        <v>182</v>
      </c>
      <c r="C12" s="164">
        <v>20.11</v>
      </c>
      <c r="D12" s="191">
        <v>6.79</v>
      </c>
      <c r="E12" s="164">
        <v>18.21</v>
      </c>
      <c r="F12" s="191">
        <v>41.58</v>
      </c>
      <c r="G12" s="164">
        <v>12.23</v>
      </c>
      <c r="H12" s="191">
        <v>1.0900000000000001</v>
      </c>
      <c r="I12" s="164">
        <v>100</v>
      </c>
    </row>
    <row r="13" spans="2:12" x14ac:dyDescent="0.25">
      <c r="B13" s="28" t="s">
        <v>13</v>
      </c>
      <c r="C13" s="31">
        <v>15.03</v>
      </c>
      <c r="D13" s="31">
        <v>6.49</v>
      </c>
      <c r="E13" s="31">
        <v>24.57</v>
      </c>
      <c r="F13" s="31">
        <v>44.88</v>
      </c>
      <c r="G13" s="31">
        <v>7.66</v>
      </c>
      <c r="H13" s="31">
        <v>1.38</v>
      </c>
      <c r="I13" s="31">
        <v>100</v>
      </c>
    </row>
  </sheetData>
  <mergeCells count="4">
    <mergeCell ref="B3:H3"/>
    <mergeCell ref="B2:L2"/>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3"/>
  <sheetViews>
    <sheetView workbookViewId="0">
      <selection activeCell="A17" sqref="A17:XFD22"/>
    </sheetView>
  </sheetViews>
  <sheetFormatPr defaultRowHeight="15" x14ac:dyDescent="0.25"/>
  <cols>
    <col min="1" max="1" width="4.7109375" style="23" customWidth="1"/>
    <col min="2" max="2" width="15.42578125" style="23" customWidth="1"/>
    <col min="3" max="7" width="9.140625" style="23"/>
    <col min="8" max="8" width="10.28515625" style="23" customWidth="1"/>
    <col min="9" max="16384" width="9.140625" style="23"/>
  </cols>
  <sheetData>
    <row r="2" spans="2:9" x14ac:dyDescent="0.25">
      <c r="B2" s="24" t="s">
        <v>265</v>
      </c>
      <c r="C2" s="85"/>
    </row>
    <row r="3" spans="2:9" x14ac:dyDescent="0.25">
      <c r="B3" s="352" t="s">
        <v>37</v>
      </c>
      <c r="C3" s="353"/>
      <c r="D3" s="353"/>
      <c r="E3" s="353"/>
      <c r="F3" s="353"/>
      <c r="G3" s="353"/>
      <c r="H3" s="353"/>
    </row>
    <row r="4" spans="2:9" ht="15" customHeight="1" x14ac:dyDescent="0.25">
      <c r="B4" s="347" t="s">
        <v>1</v>
      </c>
      <c r="C4" s="351" t="s">
        <v>266</v>
      </c>
      <c r="D4" s="351"/>
      <c r="E4" s="351"/>
      <c r="F4" s="351"/>
      <c r="G4" s="351"/>
      <c r="H4" s="351"/>
      <c r="I4" s="351"/>
    </row>
    <row r="5" spans="2:9" ht="40.5" customHeight="1" x14ac:dyDescent="0.25">
      <c r="B5" s="348"/>
      <c r="C5" s="207" t="s">
        <v>31</v>
      </c>
      <c r="D5" s="207" t="s">
        <v>32</v>
      </c>
      <c r="E5" s="207" t="s">
        <v>33</v>
      </c>
      <c r="F5" s="207" t="s">
        <v>34</v>
      </c>
      <c r="G5" s="207" t="s">
        <v>35</v>
      </c>
      <c r="H5" s="102" t="s">
        <v>38</v>
      </c>
      <c r="I5" s="208" t="s">
        <v>13</v>
      </c>
    </row>
    <row r="6" spans="2:9" x14ac:dyDescent="0.25">
      <c r="B6" s="9" t="s">
        <v>176</v>
      </c>
      <c r="C6" s="60">
        <v>7.77</v>
      </c>
      <c r="D6" s="5">
        <v>2.94</v>
      </c>
      <c r="E6" s="60">
        <v>10.48</v>
      </c>
      <c r="F6" s="5">
        <v>57.01</v>
      </c>
      <c r="G6" s="60">
        <v>21.08</v>
      </c>
      <c r="H6" s="5">
        <v>0.71</v>
      </c>
      <c r="I6" s="60">
        <v>100</v>
      </c>
    </row>
    <row r="7" spans="2:9" x14ac:dyDescent="0.25">
      <c r="B7" s="9" t="s">
        <v>177</v>
      </c>
      <c r="C7" s="60">
        <v>7.54</v>
      </c>
      <c r="D7" s="5">
        <v>5.57</v>
      </c>
      <c r="E7" s="60">
        <v>14</v>
      </c>
      <c r="F7" s="5">
        <v>50.45</v>
      </c>
      <c r="G7" s="60">
        <v>19.39</v>
      </c>
      <c r="H7" s="5">
        <v>3.05</v>
      </c>
      <c r="I7" s="60">
        <v>100</v>
      </c>
    </row>
    <row r="8" spans="2:9" x14ac:dyDescent="0.25">
      <c r="B8" s="9" t="s">
        <v>178</v>
      </c>
      <c r="C8" s="60">
        <v>10</v>
      </c>
      <c r="D8" s="5">
        <v>1.43</v>
      </c>
      <c r="E8" s="60">
        <v>8.1</v>
      </c>
      <c r="F8" s="5">
        <v>36.19</v>
      </c>
      <c r="G8" s="60">
        <v>38.57</v>
      </c>
      <c r="H8" s="5">
        <v>5.71</v>
      </c>
      <c r="I8" s="60">
        <v>100</v>
      </c>
    </row>
    <row r="9" spans="2:9" x14ac:dyDescent="0.25">
      <c r="B9" s="9" t="s">
        <v>179</v>
      </c>
      <c r="C9" s="60">
        <v>10.08</v>
      </c>
      <c r="D9" s="5">
        <v>4.78</v>
      </c>
      <c r="E9" s="60">
        <v>21.06</v>
      </c>
      <c r="F9" s="5">
        <v>45.09</v>
      </c>
      <c r="G9" s="60">
        <v>17.96</v>
      </c>
      <c r="H9" s="5">
        <v>1.03</v>
      </c>
      <c r="I9" s="60">
        <v>100</v>
      </c>
    </row>
    <row r="10" spans="2:9" x14ac:dyDescent="0.25">
      <c r="B10" s="9" t="s">
        <v>180</v>
      </c>
      <c r="C10" s="60">
        <v>7.91</v>
      </c>
      <c r="D10" s="5">
        <v>5.08</v>
      </c>
      <c r="E10" s="60">
        <v>10.73</v>
      </c>
      <c r="F10" s="5">
        <v>57.74</v>
      </c>
      <c r="G10" s="60">
        <v>14.24</v>
      </c>
      <c r="H10" s="5">
        <v>4.29</v>
      </c>
      <c r="I10" s="60">
        <v>100</v>
      </c>
    </row>
    <row r="11" spans="2:9" x14ac:dyDescent="0.25">
      <c r="B11" s="9" t="s">
        <v>181</v>
      </c>
      <c r="C11" s="60">
        <v>8.92</v>
      </c>
      <c r="D11" s="5">
        <v>3.54</v>
      </c>
      <c r="E11" s="60">
        <v>16.14</v>
      </c>
      <c r="F11" s="5">
        <v>56.56</v>
      </c>
      <c r="G11" s="60">
        <v>13.78</v>
      </c>
      <c r="H11" s="5">
        <v>1.05</v>
      </c>
      <c r="I11" s="60">
        <v>100</v>
      </c>
    </row>
    <row r="12" spans="2:9" x14ac:dyDescent="0.25">
      <c r="B12" s="9" t="s">
        <v>182</v>
      </c>
      <c r="C12" s="60">
        <v>14.34</v>
      </c>
      <c r="D12" s="5">
        <v>1.1299999999999999</v>
      </c>
      <c r="E12" s="60">
        <v>14.72</v>
      </c>
      <c r="F12" s="5">
        <v>49.43</v>
      </c>
      <c r="G12" s="60">
        <v>19.62</v>
      </c>
      <c r="H12" s="5">
        <v>0.75</v>
      </c>
      <c r="I12" s="60">
        <v>100</v>
      </c>
    </row>
    <row r="13" spans="2:9" x14ac:dyDescent="0.25">
      <c r="B13" s="28" t="s">
        <v>13</v>
      </c>
      <c r="C13" s="31">
        <v>8.9</v>
      </c>
      <c r="D13" s="31">
        <v>3.97</v>
      </c>
      <c r="E13" s="31">
        <v>14.04</v>
      </c>
      <c r="F13" s="31">
        <v>52.6</v>
      </c>
      <c r="G13" s="31">
        <v>18.36</v>
      </c>
      <c r="H13" s="31">
        <v>2.12</v>
      </c>
      <c r="I13" s="31">
        <v>100</v>
      </c>
    </row>
  </sheetData>
  <mergeCells count="3">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A22" sqref="A22:XFD39"/>
    </sheetView>
  </sheetViews>
  <sheetFormatPr defaultRowHeight="15" x14ac:dyDescent="0.25"/>
  <cols>
    <col min="1" max="1" width="5.140625" style="23" customWidth="1"/>
    <col min="2" max="16384" width="9.140625" style="23"/>
  </cols>
  <sheetData>
    <row r="2" spans="2:8" x14ac:dyDescent="0.25">
      <c r="B2" s="27" t="s">
        <v>268</v>
      </c>
      <c r="C2" s="17"/>
      <c r="D2" s="17"/>
      <c r="E2" s="17"/>
      <c r="F2" s="18"/>
      <c r="G2" s="18"/>
      <c r="H2" s="18"/>
    </row>
    <row r="3" spans="2:8" x14ac:dyDescent="0.25">
      <c r="B3" s="352" t="s">
        <v>39</v>
      </c>
      <c r="C3" s="353"/>
      <c r="D3" s="353"/>
      <c r="E3" s="353"/>
      <c r="F3" s="353"/>
      <c r="G3" s="353"/>
      <c r="H3" s="353"/>
    </row>
    <row r="4" spans="2:8" ht="15" customHeight="1" x14ac:dyDescent="0.25">
      <c r="B4" s="354" t="s">
        <v>40</v>
      </c>
      <c r="C4" s="356" t="s">
        <v>41</v>
      </c>
      <c r="D4" s="356"/>
      <c r="E4" s="356"/>
      <c r="F4" s="357" t="s">
        <v>42</v>
      </c>
      <c r="G4" s="357"/>
      <c r="H4" s="357"/>
    </row>
    <row r="5" spans="2:8" x14ac:dyDescent="0.25">
      <c r="B5" s="355"/>
      <c r="C5" s="209" t="s">
        <v>3</v>
      </c>
      <c r="D5" s="209" t="s">
        <v>4</v>
      </c>
      <c r="E5" s="209" t="s">
        <v>5</v>
      </c>
      <c r="F5" s="209" t="s">
        <v>3</v>
      </c>
      <c r="G5" s="209" t="s">
        <v>4</v>
      </c>
      <c r="H5" s="209" t="s">
        <v>5</v>
      </c>
    </row>
    <row r="6" spans="2:8" x14ac:dyDescent="0.25">
      <c r="B6" s="210" t="s">
        <v>43</v>
      </c>
      <c r="C6" s="211">
        <v>918</v>
      </c>
      <c r="D6" s="212">
        <v>36</v>
      </c>
      <c r="E6" s="211">
        <v>1280</v>
      </c>
      <c r="F6" s="213">
        <v>6.6310000000000002</v>
      </c>
      <c r="G6" s="214">
        <v>11.960100000000001</v>
      </c>
      <c r="H6" s="213">
        <v>6.7424999999999997</v>
      </c>
    </row>
    <row r="7" spans="2:8" x14ac:dyDescent="0.25">
      <c r="B7" s="210" t="s">
        <v>44</v>
      </c>
      <c r="C7" s="211">
        <v>805</v>
      </c>
      <c r="D7" s="212">
        <v>13</v>
      </c>
      <c r="E7" s="211">
        <v>1105</v>
      </c>
      <c r="F7" s="213">
        <v>5.8148</v>
      </c>
      <c r="G7" s="214">
        <v>4.3189000000000002</v>
      </c>
      <c r="H7" s="213">
        <v>5.8207000000000004</v>
      </c>
    </row>
    <row r="8" spans="2:8" x14ac:dyDescent="0.25">
      <c r="B8" s="210" t="s">
        <v>45</v>
      </c>
      <c r="C8" s="211">
        <v>1170</v>
      </c>
      <c r="D8" s="212">
        <v>25</v>
      </c>
      <c r="E8" s="211">
        <v>1590</v>
      </c>
      <c r="F8" s="213">
        <v>8.4512999999999998</v>
      </c>
      <c r="G8" s="214">
        <v>8.3056000000000001</v>
      </c>
      <c r="H8" s="213">
        <v>8.3755000000000006</v>
      </c>
    </row>
    <row r="9" spans="2:8" x14ac:dyDescent="0.25">
      <c r="B9" s="210" t="s">
        <v>46</v>
      </c>
      <c r="C9" s="211">
        <v>1137</v>
      </c>
      <c r="D9" s="212">
        <v>22</v>
      </c>
      <c r="E9" s="211">
        <v>1575</v>
      </c>
      <c r="F9" s="213">
        <v>8.2128999999999994</v>
      </c>
      <c r="G9" s="214">
        <v>7.3090000000000002</v>
      </c>
      <c r="H9" s="213">
        <v>8.2965</v>
      </c>
    </row>
    <row r="10" spans="2:8" x14ac:dyDescent="0.25">
      <c r="B10" s="210" t="s">
        <v>47</v>
      </c>
      <c r="C10" s="211">
        <v>1278</v>
      </c>
      <c r="D10" s="212">
        <v>16</v>
      </c>
      <c r="E10" s="211">
        <v>1732</v>
      </c>
      <c r="F10" s="213">
        <v>9.2314000000000007</v>
      </c>
      <c r="G10" s="214">
        <v>5.3155999999999999</v>
      </c>
      <c r="H10" s="213">
        <v>9.1234999999999999</v>
      </c>
    </row>
    <row r="11" spans="2:8" x14ac:dyDescent="0.25">
      <c r="B11" s="210" t="s">
        <v>48</v>
      </c>
      <c r="C11" s="211">
        <v>1372</v>
      </c>
      <c r="D11" s="212">
        <v>34</v>
      </c>
      <c r="E11" s="211">
        <v>1860</v>
      </c>
      <c r="F11" s="213">
        <v>9.9103999999999992</v>
      </c>
      <c r="G11" s="214">
        <v>11.2957</v>
      </c>
      <c r="H11" s="213">
        <v>9.7977000000000007</v>
      </c>
    </row>
    <row r="12" spans="2:8" x14ac:dyDescent="0.25">
      <c r="B12" s="210" t="s">
        <v>49</v>
      </c>
      <c r="C12" s="211">
        <v>1323</v>
      </c>
      <c r="D12" s="212">
        <v>27</v>
      </c>
      <c r="E12" s="211">
        <v>1910</v>
      </c>
      <c r="F12" s="213">
        <v>9.5564999999999998</v>
      </c>
      <c r="G12" s="214">
        <v>8.9701000000000004</v>
      </c>
      <c r="H12" s="213">
        <v>10.0611</v>
      </c>
    </row>
    <row r="13" spans="2:8" x14ac:dyDescent="0.25">
      <c r="B13" s="210" t="s">
        <v>50</v>
      </c>
      <c r="C13" s="211">
        <v>1210</v>
      </c>
      <c r="D13" s="212">
        <v>26</v>
      </c>
      <c r="E13" s="211">
        <v>1645</v>
      </c>
      <c r="F13" s="213">
        <v>8.7401999999999997</v>
      </c>
      <c r="G13" s="214">
        <v>8.6379000000000001</v>
      </c>
      <c r="H13" s="213">
        <v>8.6652000000000005</v>
      </c>
    </row>
    <row r="14" spans="2:8" x14ac:dyDescent="0.25">
      <c r="B14" s="210" t="s">
        <v>51</v>
      </c>
      <c r="C14" s="211">
        <v>1165</v>
      </c>
      <c r="D14" s="212">
        <v>26</v>
      </c>
      <c r="E14" s="211">
        <v>1595</v>
      </c>
      <c r="F14" s="213">
        <v>8.4152000000000005</v>
      </c>
      <c r="G14" s="214">
        <v>8.6379000000000001</v>
      </c>
      <c r="H14" s="213">
        <v>8.4017999999999997</v>
      </c>
    </row>
    <row r="15" spans="2:8" x14ac:dyDescent="0.25">
      <c r="B15" s="210" t="s">
        <v>52</v>
      </c>
      <c r="C15" s="211">
        <v>1243</v>
      </c>
      <c r="D15" s="212">
        <v>25</v>
      </c>
      <c r="E15" s="211">
        <v>1638</v>
      </c>
      <c r="F15" s="213">
        <v>8.9786000000000001</v>
      </c>
      <c r="G15" s="214">
        <v>8.3056000000000001</v>
      </c>
      <c r="H15" s="213">
        <v>8.6282999999999994</v>
      </c>
    </row>
    <row r="16" spans="2:8" x14ac:dyDescent="0.25">
      <c r="B16" s="210" t="s">
        <v>53</v>
      </c>
      <c r="C16" s="211">
        <v>1200</v>
      </c>
      <c r="D16" s="212">
        <v>28</v>
      </c>
      <c r="E16" s="211">
        <v>1614</v>
      </c>
      <c r="F16" s="213">
        <v>8.6679999999999993</v>
      </c>
      <c r="G16" s="214">
        <v>9.3023000000000007</v>
      </c>
      <c r="H16" s="213">
        <v>8.5018999999999991</v>
      </c>
    </row>
    <row r="17" spans="2:8" x14ac:dyDescent="0.25">
      <c r="B17" s="210" t="s">
        <v>54</v>
      </c>
      <c r="C17" s="211">
        <v>1023</v>
      </c>
      <c r="D17" s="215">
        <v>23</v>
      </c>
      <c r="E17" s="216">
        <v>1440</v>
      </c>
      <c r="F17" s="217">
        <v>7.3895</v>
      </c>
      <c r="G17" s="218">
        <v>7.6412000000000004</v>
      </c>
      <c r="H17" s="217">
        <v>7.5853000000000002</v>
      </c>
    </row>
    <row r="18" spans="2:8" x14ac:dyDescent="0.25">
      <c r="B18" s="28" t="s">
        <v>13</v>
      </c>
      <c r="C18" s="29">
        <v>13844</v>
      </c>
      <c r="D18" s="28">
        <v>301</v>
      </c>
      <c r="E18" s="29">
        <v>18984</v>
      </c>
      <c r="F18" s="31">
        <v>100</v>
      </c>
      <c r="G18" s="31">
        <v>100</v>
      </c>
      <c r="H18" s="31">
        <v>100</v>
      </c>
    </row>
  </sheetData>
  <mergeCells count="4">
    <mergeCell ref="B3:H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F30" sqref="F30"/>
    </sheetView>
  </sheetViews>
  <sheetFormatPr defaultRowHeight="15" x14ac:dyDescent="0.25"/>
  <cols>
    <col min="1" max="1" width="4.28515625" style="23" customWidth="1"/>
    <col min="2" max="2" width="11.28515625" style="23" customWidth="1"/>
    <col min="3" max="3" width="9.140625" style="23"/>
    <col min="4" max="8" width="13.140625" style="23" customWidth="1"/>
    <col min="9" max="16384" width="9.140625" style="23"/>
  </cols>
  <sheetData>
    <row r="2" spans="2:8" x14ac:dyDescent="0.25">
      <c r="B2" s="27" t="s">
        <v>269</v>
      </c>
      <c r="C2" s="17"/>
      <c r="D2" s="17"/>
      <c r="E2" s="17"/>
      <c r="F2" s="18"/>
      <c r="G2" s="18"/>
      <c r="H2" s="18"/>
    </row>
    <row r="3" spans="2:8" x14ac:dyDescent="0.25">
      <c r="B3" s="352" t="s">
        <v>39</v>
      </c>
      <c r="C3" s="353"/>
      <c r="D3" s="353"/>
      <c r="E3" s="353"/>
      <c r="F3" s="353"/>
      <c r="G3" s="353"/>
      <c r="H3" s="353"/>
    </row>
    <row r="4" spans="2:8" ht="15" customHeight="1" x14ac:dyDescent="0.25">
      <c r="B4" s="358" t="s">
        <v>55</v>
      </c>
      <c r="C4" s="360" t="s">
        <v>41</v>
      </c>
      <c r="D4" s="360"/>
      <c r="E4" s="360"/>
      <c r="F4" s="361" t="s">
        <v>42</v>
      </c>
      <c r="G4" s="361"/>
      <c r="H4" s="361"/>
    </row>
    <row r="5" spans="2:8" x14ac:dyDescent="0.25">
      <c r="B5" s="359"/>
      <c r="C5" s="207" t="s">
        <v>3</v>
      </c>
      <c r="D5" s="207" t="s">
        <v>4</v>
      </c>
      <c r="E5" s="207" t="s">
        <v>5</v>
      </c>
      <c r="F5" s="207" t="s">
        <v>3</v>
      </c>
      <c r="G5" s="207" t="s">
        <v>4</v>
      </c>
      <c r="H5" s="207" t="s">
        <v>5</v>
      </c>
    </row>
    <row r="6" spans="2:8" x14ac:dyDescent="0.25">
      <c r="B6" s="14" t="s">
        <v>56</v>
      </c>
      <c r="C6" s="15">
        <v>1963</v>
      </c>
      <c r="D6" s="104">
        <v>44</v>
      </c>
      <c r="E6" s="15">
        <v>2626</v>
      </c>
      <c r="F6" s="105">
        <v>14.179399999999999</v>
      </c>
      <c r="G6" s="107">
        <v>14.617900000000001</v>
      </c>
      <c r="H6" s="105">
        <v>13.832700000000001</v>
      </c>
    </row>
    <row r="7" spans="2:8" x14ac:dyDescent="0.25">
      <c r="B7" s="14" t="s">
        <v>57</v>
      </c>
      <c r="C7" s="15">
        <v>2017</v>
      </c>
      <c r="D7" s="104">
        <v>34</v>
      </c>
      <c r="E7" s="15">
        <v>2591</v>
      </c>
      <c r="F7" s="105">
        <v>14.5695</v>
      </c>
      <c r="G7" s="107">
        <v>11.2957</v>
      </c>
      <c r="H7" s="105">
        <v>13.648300000000001</v>
      </c>
    </row>
    <row r="8" spans="2:8" x14ac:dyDescent="0.25">
      <c r="B8" s="14" t="s">
        <v>58</v>
      </c>
      <c r="C8" s="15">
        <v>2138</v>
      </c>
      <c r="D8" s="104">
        <v>42</v>
      </c>
      <c r="E8" s="15">
        <v>2834</v>
      </c>
      <c r="F8" s="105">
        <v>15.4435</v>
      </c>
      <c r="G8" s="107">
        <v>13.9535</v>
      </c>
      <c r="H8" s="105">
        <v>14.9284</v>
      </c>
    </row>
    <row r="9" spans="2:8" x14ac:dyDescent="0.25">
      <c r="B9" s="14" t="s">
        <v>59</v>
      </c>
      <c r="C9" s="15">
        <v>2019</v>
      </c>
      <c r="D9" s="104">
        <v>40</v>
      </c>
      <c r="E9" s="15">
        <v>2567</v>
      </c>
      <c r="F9" s="105">
        <v>14.5839</v>
      </c>
      <c r="G9" s="107">
        <v>13.289</v>
      </c>
      <c r="H9" s="105">
        <v>13.5219</v>
      </c>
    </row>
    <row r="10" spans="2:8" x14ac:dyDescent="0.25">
      <c r="B10" s="14" t="s">
        <v>60</v>
      </c>
      <c r="C10" s="15">
        <v>2108</v>
      </c>
      <c r="D10" s="104">
        <v>55</v>
      </c>
      <c r="E10" s="15">
        <v>2884</v>
      </c>
      <c r="F10" s="105">
        <v>15.226800000000001</v>
      </c>
      <c r="G10" s="107">
        <v>18.272400000000001</v>
      </c>
      <c r="H10" s="105">
        <v>15.191700000000001</v>
      </c>
    </row>
    <row r="11" spans="2:8" x14ac:dyDescent="0.25">
      <c r="B11" s="14" t="s">
        <v>61</v>
      </c>
      <c r="C11" s="15">
        <v>1998</v>
      </c>
      <c r="D11" s="104">
        <v>40</v>
      </c>
      <c r="E11" s="15">
        <v>2908</v>
      </c>
      <c r="F11" s="105">
        <v>14.4322</v>
      </c>
      <c r="G11" s="107">
        <v>13.289</v>
      </c>
      <c r="H11" s="105">
        <v>15.318199999999999</v>
      </c>
    </row>
    <row r="12" spans="2:8" x14ac:dyDescent="0.25">
      <c r="B12" s="14" t="s">
        <v>62</v>
      </c>
      <c r="C12" s="15">
        <v>1601</v>
      </c>
      <c r="D12" s="104">
        <v>46</v>
      </c>
      <c r="E12" s="15">
        <v>2574</v>
      </c>
      <c r="F12" s="105">
        <v>11.5646</v>
      </c>
      <c r="G12" s="107">
        <v>15.282400000000001</v>
      </c>
      <c r="H12" s="105">
        <v>13.5588</v>
      </c>
    </row>
    <row r="13" spans="2:8" x14ac:dyDescent="0.25">
      <c r="B13" s="28" t="s">
        <v>13</v>
      </c>
      <c r="C13" s="29">
        <v>13844</v>
      </c>
      <c r="D13" s="28">
        <v>301</v>
      </c>
      <c r="E13" s="29">
        <v>18984</v>
      </c>
      <c r="F13" s="118">
        <v>100</v>
      </c>
      <c r="G13" s="118">
        <v>100</v>
      </c>
      <c r="H13" s="118">
        <v>100</v>
      </c>
    </row>
  </sheetData>
  <mergeCells count="4">
    <mergeCell ref="B3:H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5"/>
  <sheetViews>
    <sheetView topLeftCell="A30" workbookViewId="0">
      <selection activeCell="A35" sqref="A35:XFD65"/>
    </sheetView>
  </sheetViews>
  <sheetFormatPr defaultRowHeight="15" x14ac:dyDescent="0.25"/>
  <cols>
    <col min="1" max="2" width="9.140625" style="23"/>
    <col min="3" max="7" width="10.7109375" style="23" customWidth="1"/>
    <col min="8" max="16384" width="9.140625" style="23"/>
  </cols>
  <sheetData>
    <row r="2" spans="2:10" x14ac:dyDescent="0.25">
      <c r="B2" s="27" t="s">
        <v>270</v>
      </c>
      <c r="C2" s="17"/>
      <c r="D2" s="17"/>
      <c r="E2" s="17"/>
      <c r="F2" s="18"/>
      <c r="G2" s="18"/>
      <c r="H2" s="18"/>
      <c r="I2" s="61"/>
      <c r="J2" s="61"/>
    </row>
    <row r="3" spans="2:10" x14ac:dyDescent="0.25">
      <c r="B3" s="352" t="s">
        <v>23</v>
      </c>
      <c r="C3" s="353"/>
      <c r="D3" s="353"/>
      <c r="E3" s="353"/>
      <c r="F3" s="353"/>
      <c r="G3" s="353"/>
      <c r="H3" s="353"/>
      <c r="I3" s="61"/>
      <c r="J3" s="61"/>
    </row>
    <row r="4" spans="2:10" x14ac:dyDescent="0.25">
      <c r="B4" s="362" t="s">
        <v>63</v>
      </c>
      <c r="C4" s="331" t="s">
        <v>3</v>
      </c>
      <c r="D4" s="331" t="s">
        <v>4</v>
      </c>
      <c r="E4" s="331" t="s">
        <v>5</v>
      </c>
      <c r="F4" s="331" t="s">
        <v>16</v>
      </c>
      <c r="G4" s="331" t="s">
        <v>17</v>
      </c>
      <c r="H4" s="62"/>
      <c r="I4" s="62"/>
      <c r="J4" s="62"/>
    </row>
    <row r="5" spans="2:10" x14ac:dyDescent="0.25">
      <c r="B5" s="362"/>
      <c r="C5" s="331"/>
      <c r="D5" s="331"/>
      <c r="E5" s="331"/>
      <c r="F5" s="331"/>
      <c r="G5" s="331" t="s">
        <v>19</v>
      </c>
      <c r="H5" s="62"/>
      <c r="I5" s="62"/>
      <c r="J5" s="62"/>
    </row>
    <row r="6" spans="2:10" x14ac:dyDescent="0.25">
      <c r="B6" s="30">
        <v>1</v>
      </c>
      <c r="C6" s="111">
        <v>207</v>
      </c>
      <c r="D6" s="112">
        <v>7</v>
      </c>
      <c r="E6" s="113">
        <v>304</v>
      </c>
      <c r="F6" s="106">
        <v>3.38</v>
      </c>
      <c r="G6" s="109">
        <v>146.86000000000001</v>
      </c>
      <c r="H6" s="62"/>
      <c r="I6" s="62"/>
      <c r="J6" s="62"/>
    </row>
    <row r="7" spans="2:10" x14ac:dyDescent="0.25">
      <c r="B7" s="30">
        <v>2</v>
      </c>
      <c r="C7" s="111">
        <v>176</v>
      </c>
      <c r="D7" s="112">
        <v>7</v>
      </c>
      <c r="E7" s="113">
        <v>271</v>
      </c>
      <c r="F7" s="106">
        <v>3.98</v>
      </c>
      <c r="G7" s="109">
        <v>153.97999999999999</v>
      </c>
      <c r="H7" s="62"/>
      <c r="I7" s="62"/>
      <c r="J7" s="62"/>
    </row>
    <row r="8" spans="2:10" x14ac:dyDescent="0.25">
      <c r="B8" s="30">
        <v>3</v>
      </c>
      <c r="C8" s="111">
        <v>131</v>
      </c>
      <c r="D8" s="112">
        <v>7</v>
      </c>
      <c r="E8" s="113">
        <v>182</v>
      </c>
      <c r="F8" s="106">
        <v>5.34</v>
      </c>
      <c r="G8" s="109">
        <v>138.93</v>
      </c>
      <c r="H8" s="62"/>
      <c r="I8" s="62"/>
      <c r="J8" s="62"/>
    </row>
    <row r="9" spans="2:10" x14ac:dyDescent="0.25">
      <c r="B9" s="30">
        <v>4</v>
      </c>
      <c r="C9" s="111">
        <v>94</v>
      </c>
      <c r="D9" s="112">
        <v>4</v>
      </c>
      <c r="E9" s="113">
        <v>136</v>
      </c>
      <c r="F9" s="106">
        <v>4.26</v>
      </c>
      <c r="G9" s="109">
        <v>144.68</v>
      </c>
      <c r="H9" s="62"/>
      <c r="I9" s="62"/>
      <c r="J9" s="62"/>
    </row>
    <row r="10" spans="2:10" x14ac:dyDescent="0.25">
      <c r="B10" s="30">
        <v>5</v>
      </c>
      <c r="C10" s="111">
        <v>105</v>
      </c>
      <c r="D10" s="112">
        <v>7</v>
      </c>
      <c r="E10" s="113">
        <v>165</v>
      </c>
      <c r="F10" s="106">
        <v>6.67</v>
      </c>
      <c r="G10" s="109">
        <v>157.13999999999999</v>
      </c>
      <c r="H10" s="62"/>
      <c r="I10" s="62"/>
      <c r="J10" s="62"/>
    </row>
    <row r="11" spans="2:10" x14ac:dyDescent="0.25">
      <c r="B11" s="30">
        <v>6</v>
      </c>
      <c r="C11" s="111">
        <v>138</v>
      </c>
      <c r="D11" s="112">
        <v>8</v>
      </c>
      <c r="E11" s="113">
        <v>206</v>
      </c>
      <c r="F11" s="106">
        <v>5.8</v>
      </c>
      <c r="G11" s="109">
        <v>149.28</v>
      </c>
      <c r="H11" s="62"/>
      <c r="I11" s="62"/>
      <c r="J11" s="62"/>
    </row>
    <row r="12" spans="2:10" x14ac:dyDescent="0.25">
      <c r="B12" s="30">
        <v>7</v>
      </c>
      <c r="C12" s="111">
        <v>266</v>
      </c>
      <c r="D12" s="112">
        <v>10</v>
      </c>
      <c r="E12" s="113">
        <v>355</v>
      </c>
      <c r="F12" s="106">
        <v>3.76</v>
      </c>
      <c r="G12" s="109">
        <v>133.46</v>
      </c>
      <c r="H12" s="62"/>
      <c r="I12" s="62"/>
      <c r="J12" s="62"/>
    </row>
    <row r="13" spans="2:10" x14ac:dyDescent="0.25">
      <c r="B13" s="30">
        <v>8</v>
      </c>
      <c r="C13" s="111">
        <v>787</v>
      </c>
      <c r="D13" s="112">
        <v>9</v>
      </c>
      <c r="E13" s="113">
        <v>1018</v>
      </c>
      <c r="F13" s="106">
        <v>1.1399999999999999</v>
      </c>
      <c r="G13" s="109">
        <v>129.35</v>
      </c>
      <c r="H13" s="62"/>
      <c r="I13" s="62"/>
      <c r="J13" s="62"/>
    </row>
    <row r="14" spans="2:10" x14ac:dyDescent="0.25">
      <c r="B14" s="30">
        <v>9</v>
      </c>
      <c r="C14" s="111">
        <v>861</v>
      </c>
      <c r="D14" s="112">
        <v>14</v>
      </c>
      <c r="E14" s="113">
        <v>1120</v>
      </c>
      <c r="F14" s="106">
        <v>1.63</v>
      </c>
      <c r="G14" s="109">
        <v>130.08000000000001</v>
      </c>
      <c r="H14" s="62"/>
      <c r="I14" s="62"/>
      <c r="J14" s="62"/>
    </row>
    <row r="15" spans="2:10" x14ac:dyDescent="0.25">
      <c r="B15" s="30">
        <v>10</v>
      </c>
      <c r="C15" s="111">
        <v>733</v>
      </c>
      <c r="D15" s="112">
        <v>14</v>
      </c>
      <c r="E15" s="113">
        <v>948</v>
      </c>
      <c r="F15" s="106">
        <v>1.91</v>
      </c>
      <c r="G15" s="109">
        <v>129.33000000000001</v>
      </c>
      <c r="H15" s="62"/>
      <c r="I15" s="62"/>
      <c r="J15" s="62"/>
    </row>
    <row r="16" spans="2:10" x14ac:dyDescent="0.25">
      <c r="B16" s="30">
        <v>11</v>
      </c>
      <c r="C16" s="111">
        <v>832</v>
      </c>
      <c r="D16" s="112">
        <v>17</v>
      </c>
      <c r="E16" s="113">
        <v>1110</v>
      </c>
      <c r="F16" s="106">
        <v>2.04</v>
      </c>
      <c r="G16" s="109">
        <v>133.41</v>
      </c>
      <c r="H16" s="62"/>
      <c r="I16" s="62"/>
      <c r="J16" s="62"/>
    </row>
    <row r="17" spans="2:10" x14ac:dyDescent="0.25">
      <c r="B17" s="30">
        <v>12</v>
      </c>
      <c r="C17" s="111">
        <v>885</v>
      </c>
      <c r="D17" s="112">
        <v>9</v>
      </c>
      <c r="E17" s="113">
        <v>1182</v>
      </c>
      <c r="F17" s="106">
        <v>1.02</v>
      </c>
      <c r="G17" s="109">
        <v>133.56</v>
      </c>
      <c r="H17" s="62"/>
      <c r="I17" s="62"/>
      <c r="J17" s="62"/>
    </row>
    <row r="18" spans="2:10" x14ac:dyDescent="0.25">
      <c r="B18" s="30">
        <v>13</v>
      </c>
      <c r="C18" s="111">
        <v>928</v>
      </c>
      <c r="D18" s="112">
        <v>17</v>
      </c>
      <c r="E18" s="113">
        <v>1237</v>
      </c>
      <c r="F18" s="106">
        <v>1.83</v>
      </c>
      <c r="G18" s="109">
        <v>133.30000000000001</v>
      </c>
      <c r="H18" s="62"/>
      <c r="I18" s="62"/>
      <c r="J18" s="62"/>
    </row>
    <row r="19" spans="2:10" x14ac:dyDescent="0.25">
      <c r="B19" s="30">
        <v>14</v>
      </c>
      <c r="C19" s="111">
        <v>813</v>
      </c>
      <c r="D19" s="112">
        <v>10</v>
      </c>
      <c r="E19" s="113">
        <v>1063</v>
      </c>
      <c r="F19" s="106">
        <v>1.23</v>
      </c>
      <c r="G19" s="109">
        <v>130.75</v>
      </c>
      <c r="H19" s="62"/>
      <c r="I19" s="62"/>
      <c r="J19" s="62"/>
    </row>
    <row r="20" spans="2:10" x14ac:dyDescent="0.25">
      <c r="B20" s="30">
        <v>15</v>
      </c>
      <c r="C20" s="111">
        <v>805</v>
      </c>
      <c r="D20" s="112">
        <v>13</v>
      </c>
      <c r="E20" s="113">
        <v>1095</v>
      </c>
      <c r="F20" s="106">
        <v>1.61</v>
      </c>
      <c r="G20" s="109">
        <v>136.02000000000001</v>
      </c>
      <c r="H20" s="62"/>
      <c r="I20" s="62"/>
      <c r="J20" s="62"/>
    </row>
    <row r="21" spans="2:10" x14ac:dyDescent="0.25">
      <c r="B21" s="30">
        <v>16</v>
      </c>
      <c r="C21" s="111">
        <v>823</v>
      </c>
      <c r="D21" s="112">
        <v>14</v>
      </c>
      <c r="E21" s="113">
        <v>1106</v>
      </c>
      <c r="F21" s="106">
        <v>1.7</v>
      </c>
      <c r="G21" s="109">
        <v>134.38999999999999</v>
      </c>
      <c r="H21" s="62"/>
      <c r="I21" s="62"/>
      <c r="J21" s="62"/>
    </row>
    <row r="22" spans="2:10" x14ac:dyDescent="0.25">
      <c r="B22" s="30">
        <v>17</v>
      </c>
      <c r="C22" s="111">
        <v>878</v>
      </c>
      <c r="D22" s="112">
        <v>15</v>
      </c>
      <c r="E22" s="113">
        <v>1209</v>
      </c>
      <c r="F22" s="106">
        <v>1.71</v>
      </c>
      <c r="G22" s="109">
        <v>137.69999999999999</v>
      </c>
      <c r="H22" s="62"/>
      <c r="I22" s="62"/>
      <c r="J22" s="62"/>
    </row>
    <row r="23" spans="2:10" x14ac:dyDescent="0.25">
      <c r="B23" s="30">
        <v>18</v>
      </c>
      <c r="C23" s="111">
        <v>1163</v>
      </c>
      <c r="D23" s="112">
        <v>17</v>
      </c>
      <c r="E23" s="113">
        <v>1592</v>
      </c>
      <c r="F23" s="106">
        <v>1.46</v>
      </c>
      <c r="G23" s="109">
        <v>136.88999999999999</v>
      </c>
      <c r="H23" s="62"/>
      <c r="I23" s="62"/>
      <c r="J23" s="62"/>
    </row>
    <row r="24" spans="2:10" x14ac:dyDescent="0.25">
      <c r="B24" s="30">
        <v>19</v>
      </c>
      <c r="C24" s="111">
        <v>1155</v>
      </c>
      <c r="D24" s="112">
        <v>24</v>
      </c>
      <c r="E24" s="113">
        <v>1650</v>
      </c>
      <c r="F24" s="106">
        <v>2.08</v>
      </c>
      <c r="G24" s="109">
        <v>142.86000000000001</v>
      </c>
      <c r="H24" s="62"/>
      <c r="I24" s="62"/>
      <c r="J24" s="62"/>
    </row>
    <row r="25" spans="2:10" x14ac:dyDescent="0.25">
      <c r="B25" s="30">
        <v>20</v>
      </c>
      <c r="C25" s="111">
        <v>787</v>
      </c>
      <c r="D25" s="112">
        <v>15</v>
      </c>
      <c r="E25" s="113">
        <v>1144</v>
      </c>
      <c r="F25" s="106">
        <v>1.91</v>
      </c>
      <c r="G25" s="109">
        <v>145.36000000000001</v>
      </c>
      <c r="H25" s="62"/>
      <c r="I25" s="62"/>
      <c r="J25" s="62"/>
    </row>
    <row r="26" spans="2:10" x14ac:dyDescent="0.25">
      <c r="B26" s="30">
        <v>21</v>
      </c>
      <c r="C26" s="111">
        <v>438</v>
      </c>
      <c r="D26" s="112">
        <v>14</v>
      </c>
      <c r="E26" s="113">
        <v>615</v>
      </c>
      <c r="F26" s="106">
        <v>3.2</v>
      </c>
      <c r="G26" s="109">
        <v>140.41</v>
      </c>
      <c r="H26" s="62"/>
      <c r="I26" s="62"/>
      <c r="J26" s="62"/>
    </row>
    <row r="27" spans="2:10" x14ac:dyDescent="0.25">
      <c r="B27" s="30">
        <v>22</v>
      </c>
      <c r="C27" s="111">
        <v>313</v>
      </c>
      <c r="D27" s="112">
        <v>11</v>
      </c>
      <c r="E27" s="113">
        <v>489</v>
      </c>
      <c r="F27" s="106">
        <v>3.51</v>
      </c>
      <c r="G27" s="109">
        <v>156.22999999999999</v>
      </c>
      <c r="H27" s="62"/>
      <c r="I27" s="62"/>
      <c r="J27" s="62"/>
    </row>
    <row r="28" spans="2:10" x14ac:dyDescent="0.25">
      <c r="B28" s="30">
        <v>23</v>
      </c>
      <c r="C28" s="111">
        <v>268</v>
      </c>
      <c r="D28" s="112">
        <v>11</v>
      </c>
      <c r="E28" s="113">
        <v>385</v>
      </c>
      <c r="F28" s="106">
        <v>4.0999999999999996</v>
      </c>
      <c r="G28" s="109">
        <v>143.66</v>
      </c>
      <c r="H28" s="62"/>
      <c r="I28" s="62"/>
      <c r="J28" s="62"/>
    </row>
    <row r="29" spans="2:10" x14ac:dyDescent="0.25">
      <c r="B29" s="30">
        <v>24</v>
      </c>
      <c r="C29" s="111">
        <v>254</v>
      </c>
      <c r="D29" s="112">
        <v>27</v>
      </c>
      <c r="E29" s="113">
        <v>397</v>
      </c>
      <c r="F29" s="106">
        <v>10.63</v>
      </c>
      <c r="G29" s="109">
        <v>156.30000000000001</v>
      </c>
      <c r="H29" s="62"/>
      <c r="I29" s="62"/>
      <c r="J29" s="62"/>
    </row>
    <row r="30" spans="2:10" x14ac:dyDescent="0.25">
      <c r="B30" s="3" t="s">
        <v>64</v>
      </c>
      <c r="C30" s="111">
        <v>4</v>
      </c>
      <c r="D30" s="219" t="s">
        <v>79</v>
      </c>
      <c r="E30" s="113">
        <v>5</v>
      </c>
      <c r="F30" s="219" t="s">
        <v>79</v>
      </c>
      <c r="G30" s="109">
        <v>125</v>
      </c>
      <c r="H30" s="62"/>
      <c r="I30" s="62"/>
      <c r="J30" s="62"/>
    </row>
    <row r="31" spans="2:10" x14ac:dyDescent="0.25">
      <c r="B31" s="28" t="s">
        <v>13</v>
      </c>
      <c r="C31" s="29">
        <v>13844</v>
      </c>
      <c r="D31" s="29">
        <v>301</v>
      </c>
      <c r="E31" s="29">
        <v>18984</v>
      </c>
      <c r="F31" s="31">
        <v>2.17</v>
      </c>
      <c r="G31" s="31">
        <v>137.13</v>
      </c>
      <c r="H31" s="62"/>
      <c r="I31" s="62"/>
      <c r="J31" s="62"/>
    </row>
    <row r="32" spans="2:10" x14ac:dyDescent="0.25">
      <c r="B32" s="110" t="s">
        <v>243</v>
      </c>
      <c r="C32" s="1"/>
      <c r="D32" s="1"/>
      <c r="E32" s="1"/>
      <c r="F32" s="2"/>
      <c r="G32" s="2"/>
      <c r="H32" s="1"/>
      <c r="I32" s="1"/>
    </row>
    <row r="33" spans="2:9" x14ac:dyDescent="0.25">
      <c r="B33" s="110" t="s">
        <v>259</v>
      </c>
      <c r="C33" s="1"/>
      <c r="D33" s="1"/>
      <c r="E33" s="1"/>
      <c r="F33" s="2"/>
      <c r="G33" s="2"/>
      <c r="H33" s="1"/>
      <c r="I33" s="1"/>
    </row>
    <row r="35" spans="2:9" x14ac:dyDescent="0.25">
      <c r="B35" s="110"/>
      <c r="C35" s="1"/>
      <c r="D35" s="1"/>
      <c r="E35" s="1"/>
      <c r="F35" s="2"/>
      <c r="G35" s="2"/>
      <c r="H35" s="1"/>
      <c r="I35" s="1"/>
    </row>
  </sheetData>
  <mergeCells count="7">
    <mergeCell ref="B3:H3"/>
    <mergeCell ref="B4:B5"/>
    <mergeCell ref="C4:C5"/>
    <mergeCell ref="D4:D5"/>
    <mergeCell ref="E4:E5"/>
    <mergeCell ref="F4:F5"/>
    <mergeCell ref="G4:G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1"/>
  <sheetViews>
    <sheetView workbookViewId="0">
      <selection activeCell="A19" sqref="A19:XFD25"/>
    </sheetView>
  </sheetViews>
  <sheetFormatPr defaultRowHeight="15" x14ac:dyDescent="0.25"/>
  <cols>
    <col min="1" max="2" width="9.140625" style="23"/>
    <col min="3" max="5" width="6.140625" style="23" customWidth="1"/>
    <col min="6" max="6" width="8.42578125" style="23" customWidth="1"/>
    <col min="7" max="9" width="6.140625" style="23" customWidth="1"/>
    <col min="10" max="10" width="8.42578125" style="23" customWidth="1"/>
    <col min="11" max="13" width="6.140625" style="23" customWidth="1"/>
    <col min="14" max="14" width="8.42578125" style="23" customWidth="1"/>
    <col min="15" max="17" width="6.140625" style="23" customWidth="1"/>
    <col min="18" max="18" width="8.42578125" style="23" customWidth="1"/>
    <col min="19" max="16384" width="9.140625" style="23"/>
  </cols>
  <sheetData>
    <row r="1" spans="2:19" x14ac:dyDescent="0.25">
      <c r="B1" s="63"/>
      <c r="C1" s="62"/>
      <c r="D1" s="62"/>
      <c r="E1" s="62"/>
      <c r="F1" s="64"/>
      <c r="G1" s="62"/>
      <c r="H1" s="62"/>
      <c r="I1" s="62"/>
      <c r="J1" s="64"/>
      <c r="K1" s="62"/>
      <c r="L1" s="62"/>
      <c r="M1" s="62"/>
      <c r="N1" s="64"/>
      <c r="O1" s="62"/>
      <c r="P1" s="62"/>
      <c r="Q1" s="62"/>
      <c r="R1" s="64"/>
      <c r="S1" s="62"/>
    </row>
    <row r="2" spans="2:19" x14ac:dyDescent="0.25">
      <c r="B2" s="27" t="s">
        <v>271</v>
      </c>
      <c r="C2" s="62"/>
      <c r="D2" s="62"/>
      <c r="E2" s="62"/>
      <c r="F2" s="64"/>
      <c r="G2" s="62"/>
      <c r="H2" s="62"/>
      <c r="I2" s="62"/>
      <c r="J2" s="64"/>
      <c r="K2" s="62"/>
      <c r="L2" s="62"/>
      <c r="M2" s="62"/>
      <c r="N2" s="64"/>
      <c r="O2" s="62"/>
      <c r="P2" s="62"/>
      <c r="Q2" s="62"/>
      <c r="R2" s="64"/>
      <c r="S2" s="62"/>
    </row>
    <row r="3" spans="2:19" x14ac:dyDescent="0.25">
      <c r="B3" s="363" t="s">
        <v>272</v>
      </c>
      <c r="C3" s="353"/>
      <c r="D3" s="353"/>
      <c r="E3" s="353"/>
      <c r="F3" s="353"/>
      <c r="G3" s="353"/>
      <c r="H3" s="353"/>
      <c r="I3" s="62"/>
      <c r="J3" s="64"/>
      <c r="K3" s="62"/>
      <c r="L3" s="62"/>
      <c r="M3" s="62"/>
      <c r="N3" s="64"/>
      <c r="O3" s="62"/>
      <c r="P3" s="62"/>
      <c r="Q3" s="62"/>
      <c r="R3" s="64"/>
      <c r="S3" s="62"/>
    </row>
    <row r="4" spans="2:19" x14ac:dyDescent="0.25">
      <c r="B4" s="364" t="s">
        <v>1</v>
      </c>
      <c r="C4" s="367" t="s">
        <v>55</v>
      </c>
      <c r="D4" s="367"/>
      <c r="E4" s="367"/>
      <c r="F4" s="367"/>
      <c r="G4" s="367"/>
      <c r="H4" s="367"/>
      <c r="I4" s="367"/>
      <c r="J4" s="367"/>
      <c r="K4" s="367"/>
      <c r="L4" s="367"/>
      <c r="M4" s="367"/>
      <c r="N4" s="367"/>
      <c r="O4" s="367"/>
      <c r="P4" s="367"/>
      <c r="Q4" s="367"/>
      <c r="R4" s="367"/>
      <c r="S4" s="62"/>
    </row>
    <row r="5" spans="2:19" x14ac:dyDescent="0.25">
      <c r="B5" s="365"/>
      <c r="C5" s="368" t="s">
        <v>65</v>
      </c>
      <c r="D5" s="368"/>
      <c r="E5" s="368"/>
      <c r="F5" s="368"/>
      <c r="G5" s="367" t="s">
        <v>66</v>
      </c>
      <c r="H5" s="367"/>
      <c r="I5" s="367"/>
      <c r="J5" s="367"/>
      <c r="K5" s="368" t="s">
        <v>67</v>
      </c>
      <c r="L5" s="368"/>
      <c r="M5" s="368"/>
      <c r="N5" s="368"/>
      <c r="O5" s="367" t="s">
        <v>13</v>
      </c>
      <c r="P5" s="367"/>
      <c r="Q5" s="367"/>
      <c r="R5" s="367"/>
      <c r="S5" s="62"/>
    </row>
    <row r="6" spans="2:19" ht="27" customHeight="1" x14ac:dyDescent="0.25">
      <c r="B6" s="366"/>
      <c r="C6" s="102" t="s">
        <v>3</v>
      </c>
      <c r="D6" s="102" t="s">
        <v>4</v>
      </c>
      <c r="E6" s="102" t="s">
        <v>5</v>
      </c>
      <c r="F6" s="220" t="s">
        <v>185</v>
      </c>
      <c r="G6" s="102" t="s">
        <v>3</v>
      </c>
      <c r="H6" s="102" t="s">
        <v>4</v>
      </c>
      <c r="I6" s="102" t="s">
        <v>5</v>
      </c>
      <c r="J6" s="220" t="s">
        <v>185</v>
      </c>
      <c r="K6" s="102" t="s">
        <v>3</v>
      </c>
      <c r="L6" s="102" t="s">
        <v>4</v>
      </c>
      <c r="M6" s="102" t="s">
        <v>5</v>
      </c>
      <c r="N6" s="220" t="s">
        <v>185</v>
      </c>
      <c r="O6" s="102" t="s">
        <v>3</v>
      </c>
      <c r="P6" s="102" t="s">
        <v>4</v>
      </c>
      <c r="Q6" s="102" t="s">
        <v>5</v>
      </c>
      <c r="R6" s="220" t="s">
        <v>185</v>
      </c>
      <c r="S6" s="62"/>
    </row>
    <row r="7" spans="2:19" x14ac:dyDescent="0.25">
      <c r="B7" s="9" t="s">
        <v>176</v>
      </c>
      <c r="C7" s="6">
        <v>79</v>
      </c>
      <c r="D7" s="7">
        <v>19</v>
      </c>
      <c r="E7" s="6">
        <v>149</v>
      </c>
      <c r="F7" s="5">
        <v>24.05</v>
      </c>
      <c r="G7" s="6">
        <v>91</v>
      </c>
      <c r="H7" s="7">
        <v>2</v>
      </c>
      <c r="I7" s="6">
        <v>147</v>
      </c>
      <c r="J7" s="5">
        <v>2.2000000000000002</v>
      </c>
      <c r="K7" s="6">
        <v>228</v>
      </c>
      <c r="L7" s="7">
        <v>8</v>
      </c>
      <c r="M7" s="6">
        <v>297</v>
      </c>
      <c r="N7" s="5">
        <v>3.51</v>
      </c>
      <c r="O7" s="6">
        <v>398</v>
      </c>
      <c r="P7" s="7">
        <v>29</v>
      </c>
      <c r="Q7" s="6">
        <v>593</v>
      </c>
      <c r="R7" s="5">
        <v>7.29</v>
      </c>
      <c r="S7" s="62"/>
    </row>
    <row r="8" spans="2:19" x14ac:dyDescent="0.25">
      <c r="B8" s="9" t="s">
        <v>177</v>
      </c>
      <c r="C8" s="6">
        <v>61</v>
      </c>
      <c r="D8" s="7">
        <v>1</v>
      </c>
      <c r="E8" s="6">
        <v>91</v>
      </c>
      <c r="F8" s="5">
        <v>1.64</v>
      </c>
      <c r="G8" s="6">
        <v>66</v>
      </c>
      <c r="H8" s="7">
        <v>4</v>
      </c>
      <c r="I8" s="6">
        <v>101</v>
      </c>
      <c r="J8" s="5">
        <v>6.06</v>
      </c>
      <c r="K8" s="6">
        <v>121</v>
      </c>
      <c r="L8" s="7">
        <v>7</v>
      </c>
      <c r="M8" s="6">
        <v>167</v>
      </c>
      <c r="N8" s="5">
        <v>5.79</v>
      </c>
      <c r="O8" s="6">
        <v>248</v>
      </c>
      <c r="P8" s="7">
        <v>12</v>
      </c>
      <c r="Q8" s="6">
        <v>359</v>
      </c>
      <c r="R8" s="5">
        <v>4.84</v>
      </c>
      <c r="S8" s="62"/>
    </row>
    <row r="9" spans="2:19" x14ac:dyDescent="0.25">
      <c r="B9" s="9" t="s">
        <v>178</v>
      </c>
      <c r="C9" s="6">
        <v>3</v>
      </c>
      <c r="D9" s="54" t="s">
        <v>79</v>
      </c>
      <c r="E9" s="6">
        <v>3</v>
      </c>
      <c r="F9" s="54" t="s">
        <v>79</v>
      </c>
      <c r="G9" s="6">
        <v>10</v>
      </c>
      <c r="H9" s="54" t="s">
        <v>79</v>
      </c>
      <c r="I9" s="6">
        <v>18</v>
      </c>
      <c r="J9" s="54" t="s">
        <v>79</v>
      </c>
      <c r="K9" s="6">
        <v>31</v>
      </c>
      <c r="L9" s="7">
        <v>2</v>
      </c>
      <c r="M9" s="6">
        <v>46</v>
      </c>
      <c r="N9" s="5">
        <v>6.45</v>
      </c>
      <c r="O9" s="6">
        <v>44</v>
      </c>
      <c r="P9" s="7">
        <v>2</v>
      </c>
      <c r="Q9" s="6">
        <v>67</v>
      </c>
      <c r="R9" s="5">
        <v>4.55</v>
      </c>
      <c r="S9" s="62"/>
    </row>
    <row r="10" spans="2:19" x14ac:dyDescent="0.25">
      <c r="B10" s="9" t="s">
        <v>179</v>
      </c>
      <c r="C10" s="6">
        <v>59</v>
      </c>
      <c r="D10" s="114">
        <v>1</v>
      </c>
      <c r="E10" s="6">
        <v>94</v>
      </c>
      <c r="F10" s="115">
        <v>1.69</v>
      </c>
      <c r="G10" s="6">
        <v>60</v>
      </c>
      <c r="H10" s="7">
        <v>1</v>
      </c>
      <c r="I10" s="6">
        <v>134</v>
      </c>
      <c r="J10" s="5">
        <v>1.67</v>
      </c>
      <c r="K10" s="6">
        <v>163</v>
      </c>
      <c r="L10" s="7">
        <v>10</v>
      </c>
      <c r="M10" s="6">
        <v>228</v>
      </c>
      <c r="N10" s="5">
        <v>6.13</v>
      </c>
      <c r="O10" s="6">
        <v>282</v>
      </c>
      <c r="P10" s="7">
        <v>12</v>
      </c>
      <c r="Q10" s="6">
        <v>456</v>
      </c>
      <c r="R10" s="5">
        <v>4.26</v>
      </c>
      <c r="S10" s="62"/>
    </row>
    <row r="11" spans="2:19" x14ac:dyDescent="0.25">
      <c r="B11" s="9" t="s">
        <v>180</v>
      </c>
      <c r="C11" s="6">
        <v>59</v>
      </c>
      <c r="D11" s="54" t="s">
        <v>79</v>
      </c>
      <c r="E11" s="6">
        <v>90</v>
      </c>
      <c r="F11" s="54" t="s">
        <v>79</v>
      </c>
      <c r="G11" s="6">
        <v>79</v>
      </c>
      <c r="H11" s="7">
        <v>3</v>
      </c>
      <c r="I11" s="6">
        <v>131</v>
      </c>
      <c r="J11" s="5">
        <v>3.8</v>
      </c>
      <c r="K11" s="6">
        <v>165</v>
      </c>
      <c r="L11" s="7">
        <v>12</v>
      </c>
      <c r="M11" s="6">
        <v>225</v>
      </c>
      <c r="N11" s="5">
        <v>7.27</v>
      </c>
      <c r="O11" s="6">
        <v>303</v>
      </c>
      <c r="P11" s="7">
        <v>15</v>
      </c>
      <c r="Q11" s="10">
        <v>446</v>
      </c>
      <c r="R11" s="5">
        <v>4.95</v>
      </c>
      <c r="S11" s="62"/>
    </row>
    <row r="12" spans="2:19" x14ac:dyDescent="0.25">
      <c r="B12" s="9" t="s">
        <v>181</v>
      </c>
      <c r="C12" s="6">
        <v>71</v>
      </c>
      <c r="D12" s="7">
        <v>4</v>
      </c>
      <c r="E12" s="6">
        <v>105</v>
      </c>
      <c r="F12" s="115">
        <v>5.63</v>
      </c>
      <c r="G12" s="6">
        <v>78</v>
      </c>
      <c r="H12" s="67">
        <v>4</v>
      </c>
      <c r="I12" s="6">
        <v>138</v>
      </c>
      <c r="J12" s="5">
        <v>5.13</v>
      </c>
      <c r="K12" s="6">
        <v>192</v>
      </c>
      <c r="L12" s="7">
        <v>8</v>
      </c>
      <c r="M12" s="6">
        <v>285</v>
      </c>
      <c r="N12" s="5">
        <v>4.17</v>
      </c>
      <c r="O12" s="6">
        <v>341</v>
      </c>
      <c r="P12" s="7">
        <v>16</v>
      </c>
      <c r="Q12" s="6">
        <v>528</v>
      </c>
      <c r="R12" s="5">
        <v>4.6900000000000004</v>
      </c>
      <c r="S12" s="62"/>
    </row>
    <row r="13" spans="2:19" x14ac:dyDescent="0.25">
      <c r="B13" s="9" t="s">
        <v>182</v>
      </c>
      <c r="C13" s="6">
        <v>16</v>
      </c>
      <c r="D13" s="7">
        <v>1</v>
      </c>
      <c r="E13" s="6">
        <v>19</v>
      </c>
      <c r="F13" s="5">
        <v>6.25</v>
      </c>
      <c r="G13" s="6">
        <v>19</v>
      </c>
      <c r="H13" s="54" t="s">
        <v>79</v>
      </c>
      <c r="I13" s="6">
        <v>28</v>
      </c>
      <c r="J13" s="54" t="s">
        <v>79</v>
      </c>
      <c r="K13" s="6">
        <v>35</v>
      </c>
      <c r="L13" s="7">
        <v>2</v>
      </c>
      <c r="M13" s="6">
        <v>39</v>
      </c>
      <c r="N13" s="5">
        <v>5.71</v>
      </c>
      <c r="O13" s="6">
        <v>70</v>
      </c>
      <c r="P13" s="7">
        <v>3</v>
      </c>
      <c r="Q13" s="6">
        <v>86</v>
      </c>
      <c r="R13" s="5">
        <v>4.29</v>
      </c>
      <c r="S13" s="62"/>
    </row>
    <row r="14" spans="2:19" x14ac:dyDescent="0.25">
      <c r="B14" s="28" t="s">
        <v>13</v>
      </c>
      <c r="C14" s="28">
        <v>348</v>
      </c>
      <c r="D14" s="28">
        <v>26</v>
      </c>
      <c r="E14" s="28">
        <v>551</v>
      </c>
      <c r="F14" s="31">
        <v>7.47</v>
      </c>
      <c r="G14" s="28">
        <v>403</v>
      </c>
      <c r="H14" s="28">
        <v>14</v>
      </c>
      <c r="I14" s="28">
        <v>697</v>
      </c>
      <c r="J14" s="31">
        <v>3.47</v>
      </c>
      <c r="K14" s="28">
        <v>935</v>
      </c>
      <c r="L14" s="28">
        <v>49</v>
      </c>
      <c r="M14" s="29">
        <v>1287</v>
      </c>
      <c r="N14" s="31">
        <v>5.24</v>
      </c>
      <c r="O14" s="29">
        <v>1686</v>
      </c>
      <c r="P14" s="28">
        <v>89</v>
      </c>
      <c r="Q14" s="29">
        <v>2535</v>
      </c>
      <c r="R14" s="31">
        <v>5.28</v>
      </c>
      <c r="S14" s="62"/>
    </row>
    <row r="15" spans="2:19" x14ac:dyDescent="0.25">
      <c r="B15" s="221" t="s">
        <v>273</v>
      </c>
      <c r="C15" s="1"/>
      <c r="D15" s="1"/>
      <c r="E15" s="1"/>
      <c r="F15" s="2"/>
      <c r="G15" s="1"/>
      <c r="H15" s="1"/>
      <c r="I15" s="62"/>
      <c r="J15" s="64"/>
      <c r="K15" s="62"/>
      <c r="L15" s="62"/>
      <c r="M15" s="62"/>
      <c r="N15" s="64"/>
      <c r="O15" s="62"/>
      <c r="P15" s="62"/>
      <c r="Q15" s="62"/>
      <c r="R15" s="64"/>
      <c r="S15" s="62"/>
    </row>
    <row r="16" spans="2:19" x14ac:dyDescent="0.25">
      <c r="B16" s="221" t="s">
        <v>250</v>
      </c>
      <c r="C16" s="1"/>
      <c r="D16" s="1"/>
      <c r="E16" s="1"/>
      <c r="F16" s="2"/>
      <c r="G16" s="1"/>
      <c r="H16" s="1"/>
      <c r="I16" s="62"/>
      <c r="J16" s="64"/>
      <c r="K16" s="62"/>
      <c r="L16" s="62"/>
      <c r="M16" s="62"/>
      <c r="N16" s="64"/>
      <c r="O16" s="62"/>
      <c r="P16" s="62"/>
      <c r="Q16" s="62"/>
      <c r="R16" s="64"/>
      <c r="S16" s="62"/>
    </row>
    <row r="17" spans="2:19" x14ac:dyDescent="0.25">
      <c r="B17" s="63"/>
      <c r="C17" s="62"/>
      <c r="D17" s="62"/>
      <c r="E17" s="62"/>
      <c r="F17" s="64"/>
      <c r="G17" s="62"/>
      <c r="H17" s="62"/>
      <c r="I17" s="62"/>
      <c r="J17" s="64"/>
      <c r="K17" s="62"/>
      <c r="L17" s="62"/>
      <c r="M17" s="62"/>
      <c r="N17" s="64"/>
      <c r="O17" s="62"/>
      <c r="P17" s="62"/>
      <c r="Q17" s="62"/>
      <c r="R17" s="64"/>
      <c r="S17" s="62"/>
    </row>
    <row r="18" spans="2:19" x14ac:dyDescent="0.25">
      <c r="B18" s="63"/>
      <c r="C18" s="62"/>
      <c r="D18" s="62"/>
      <c r="E18" s="62"/>
      <c r="F18" s="64"/>
      <c r="G18" s="62"/>
      <c r="H18" s="62"/>
      <c r="I18" s="62"/>
      <c r="J18" s="64"/>
      <c r="K18" s="62"/>
      <c r="L18" s="62"/>
      <c r="M18" s="62"/>
      <c r="N18" s="64"/>
      <c r="O18" s="62"/>
      <c r="P18" s="62"/>
      <c r="Q18" s="62"/>
      <c r="R18" s="64"/>
      <c r="S18" s="62"/>
    </row>
    <row r="19" spans="2:19" x14ac:dyDescent="0.25">
      <c r="B19" s="221"/>
      <c r="C19" s="1"/>
      <c r="D19" s="1"/>
      <c r="E19" s="1"/>
      <c r="F19" s="2"/>
      <c r="G19" s="1"/>
      <c r="H19" s="1"/>
      <c r="I19" s="62"/>
      <c r="J19" s="64"/>
      <c r="K19" s="62"/>
      <c r="L19" s="62"/>
      <c r="M19" s="62"/>
      <c r="N19" s="64"/>
      <c r="O19" s="62"/>
      <c r="P19" s="62"/>
      <c r="Q19" s="62"/>
      <c r="R19" s="64"/>
      <c r="S19" s="62"/>
    </row>
    <row r="20" spans="2:19" x14ac:dyDescent="0.25">
      <c r="B20" s="63"/>
      <c r="C20" s="62"/>
      <c r="D20" s="62"/>
      <c r="E20" s="62"/>
      <c r="F20" s="64"/>
      <c r="G20" s="62"/>
      <c r="H20" s="62"/>
      <c r="I20" s="62"/>
      <c r="J20" s="64"/>
      <c r="K20" s="62"/>
      <c r="L20" s="62"/>
      <c r="M20" s="62"/>
      <c r="N20" s="64"/>
      <c r="O20" s="62"/>
      <c r="P20" s="62"/>
      <c r="Q20" s="62"/>
      <c r="R20" s="64"/>
      <c r="S20" s="62"/>
    </row>
    <row r="21" spans="2:19" x14ac:dyDescent="0.25">
      <c r="B21" s="63"/>
      <c r="C21" s="62"/>
      <c r="D21" s="62"/>
      <c r="E21" s="62"/>
      <c r="F21" s="64"/>
      <c r="G21" s="62"/>
      <c r="H21" s="62"/>
      <c r="I21" s="62"/>
      <c r="J21" s="64"/>
      <c r="K21" s="62"/>
      <c r="L21" s="62"/>
      <c r="M21" s="62"/>
      <c r="N21" s="64"/>
      <c r="O21" s="62"/>
      <c r="P21" s="62"/>
      <c r="Q21" s="62"/>
      <c r="R21" s="64"/>
      <c r="S21" s="62"/>
    </row>
  </sheetData>
  <mergeCells count="7">
    <mergeCell ref="B3:H3"/>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8"/>
  <sheetViews>
    <sheetView workbookViewId="0">
      <selection activeCell="A19" sqref="A19:XFD27"/>
    </sheetView>
  </sheetViews>
  <sheetFormatPr defaultRowHeight="15" x14ac:dyDescent="0.25"/>
  <cols>
    <col min="1" max="16384" width="9.140625" style="23"/>
  </cols>
  <sheetData>
    <row r="1" spans="2:19" x14ac:dyDescent="0.25">
      <c r="B1" s="63"/>
      <c r="C1" s="62"/>
      <c r="D1" s="62"/>
      <c r="E1" s="62"/>
      <c r="F1" s="64"/>
      <c r="G1" s="62"/>
      <c r="H1" s="62"/>
      <c r="I1" s="62"/>
      <c r="J1" s="64"/>
      <c r="K1" s="62"/>
      <c r="L1" s="62"/>
      <c r="M1" s="62"/>
      <c r="N1" s="64"/>
      <c r="O1" s="62"/>
      <c r="P1" s="62"/>
      <c r="Q1" s="62"/>
      <c r="R1" s="64"/>
      <c r="S1" s="62"/>
    </row>
    <row r="2" spans="2:19" x14ac:dyDescent="0.25">
      <c r="B2" s="27" t="s">
        <v>274</v>
      </c>
      <c r="C2" s="62"/>
      <c r="D2" s="62"/>
      <c r="E2" s="62"/>
      <c r="F2" s="64"/>
      <c r="G2" s="62"/>
      <c r="H2" s="62"/>
      <c r="I2" s="62"/>
      <c r="J2" s="64"/>
      <c r="K2" s="62"/>
      <c r="L2" s="62"/>
      <c r="M2" s="62"/>
      <c r="N2" s="64"/>
      <c r="O2" s="62"/>
      <c r="P2" s="62"/>
      <c r="Q2" s="62"/>
      <c r="R2" s="64"/>
      <c r="S2" s="62"/>
    </row>
    <row r="3" spans="2:19" x14ac:dyDescent="0.25">
      <c r="B3" s="25" t="s">
        <v>272</v>
      </c>
      <c r="C3" s="65"/>
      <c r="D3" s="65"/>
      <c r="E3" s="65"/>
      <c r="F3" s="66"/>
      <c r="G3" s="65"/>
      <c r="H3" s="65"/>
      <c r="I3" s="65"/>
      <c r="J3" s="66"/>
      <c r="K3" s="65"/>
      <c r="L3" s="65"/>
      <c r="M3" s="65"/>
      <c r="N3" s="66"/>
      <c r="O3" s="65"/>
      <c r="P3" s="65"/>
      <c r="Q3" s="65"/>
      <c r="R3" s="66"/>
      <c r="S3" s="62"/>
    </row>
    <row r="4" spans="2:19" x14ac:dyDescent="0.25">
      <c r="B4" s="369" t="s">
        <v>1</v>
      </c>
      <c r="C4" s="367" t="s">
        <v>55</v>
      </c>
      <c r="D4" s="367"/>
      <c r="E4" s="367"/>
      <c r="F4" s="367"/>
      <c r="G4" s="367"/>
      <c r="H4" s="367"/>
      <c r="I4" s="367"/>
      <c r="J4" s="367"/>
      <c r="K4" s="367"/>
      <c r="L4" s="367"/>
      <c r="M4" s="367"/>
      <c r="N4" s="367"/>
      <c r="O4" s="367"/>
      <c r="P4" s="367"/>
      <c r="Q4" s="367"/>
      <c r="R4" s="367"/>
      <c r="S4" s="62"/>
    </row>
    <row r="5" spans="2:19" ht="15" customHeight="1" x14ac:dyDescent="0.25">
      <c r="B5" s="370"/>
      <c r="C5" s="368" t="s">
        <v>65</v>
      </c>
      <c r="D5" s="368"/>
      <c r="E5" s="368"/>
      <c r="F5" s="368"/>
      <c r="G5" s="367" t="s">
        <v>66</v>
      </c>
      <c r="H5" s="367"/>
      <c r="I5" s="367"/>
      <c r="J5" s="367"/>
      <c r="K5" s="368" t="s">
        <v>67</v>
      </c>
      <c r="L5" s="368"/>
      <c r="M5" s="368"/>
      <c r="N5" s="368"/>
      <c r="O5" s="367" t="s">
        <v>13</v>
      </c>
      <c r="P5" s="367"/>
      <c r="Q5" s="367"/>
      <c r="R5" s="367"/>
      <c r="S5" s="62"/>
    </row>
    <row r="6" spans="2:19" ht="27" x14ac:dyDescent="0.25">
      <c r="B6" s="371"/>
      <c r="C6" s="102" t="s">
        <v>3</v>
      </c>
      <c r="D6" s="102" t="s">
        <v>4</v>
      </c>
      <c r="E6" s="102" t="s">
        <v>5</v>
      </c>
      <c r="F6" s="220" t="s">
        <v>185</v>
      </c>
      <c r="G6" s="102" t="s">
        <v>3</v>
      </c>
      <c r="H6" s="102" t="s">
        <v>4</v>
      </c>
      <c r="I6" s="102" t="s">
        <v>5</v>
      </c>
      <c r="J6" s="220" t="s">
        <v>185</v>
      </c>
      <c r="K6" s="102" t="s">
        <v>3</v>
      </c>
      <c r="L6" s="102" t="s">
        <v>4</v>
      </c>
      <c r="M6" s="102" t="s">
        <v>5</v>
      </c>
      <c r="N6" s="220" t="s">
        <v>185</v>
      </c>
      <c r="O6" s="102" t="s">
        <v>3</v>
      </c>
      <c r="P6" s="102" t="s">
        <v>4</v>
      </c>
      <c r="Q6" s="102" t="s">
        <v>5</v>
      </c>
      <c r="R6" s="220" t="s">
        <v>185</v>
      </c>
      <c r="S6" s="62"/>
    </row>
    <row r="7" spans="2:19" x14ac:dyDescent="0.25">
      <c r="B7" s="9" t="s">
        <v>176</v>
      </c>
      <c r="C7" s="6">
        <v>53</v>
      </c>
      <c r="D7" s="112">
        <v>1</v>
      </c>
      <c r="E7" s="6">
        <v>77</v>
      </c>
      <c r="F7" s="107">
        <v>1.89</v>
      </c>
      <c r="G7" s="6">
        <v>58</v>
      </c>
      <c r="H7" s="222" t="s">
        <v>79</v>
      </c>
      <c r="I7" s="6">
        <v>98</v>
      </c>
      <c r="J7" s="222" t="s">
        <v>79</v>
      </c>
      <c r="K7" s="6">
        <v>146</v>
      </c>
      <c r="L7" s="67">
        <v>4</v>
      </c>
      <c r="M7" s="6">
        <v>185</v>
      </c>
      <c r="N7" s="5">
        <v>2.74</v>
      </c>
      <c r="O7" s="6">
        <v>257</v>
      </c>
      <c r="P7" s="67">
        <v>5</v>
      </c>
      <c r="Q7" s="6">
        <v>360</v>
      </c>
      <c r="R7" s="5">
        <v>1.95</v>
      </c>
      <c r="S7" s="62"/>
    </row>
    <row r="8" spans="2:19" x14ac:dyDescent="0.25">
      <c r="B8" s="9" t="s">
        <v>177</v>
      </c>
      <c r="C8" s="6">
        <v>36</v>
      </c>
      <c r="D8" s="112">
        <v>1</v>
      </c>
      <c r="E8" s="6">
        <v>48</v>
      </c>
      <c r="F8" s="107">
        <v>2.78</v>
      </c>
      <c r="G8" s="6">
        <v>37</v>
      </c>
      <c r="H8" s="222" t="s">
        <v>79</v>
      </c>
      <c r="I8" s="6">
        <v>52</v>
      </c>
      <c r="J8" s="222" t="s">
        <v>79</v>
      </c>
      <c r="K8" s="6">
        <v>82</v>
      </c>
      <c r="L8" s="112">
        <v>4</v>
      </c>
      <c r="M8" s="6">
        <v>122</v>
      </c>
      <c r="N8" s="107">
        <v>4.88</v>
      </c>
      <c r="O8" s="6">
        <v>155</v>
      </c>
      <c r="P8" s="112">
        <v>5</v>
      </c>
      <c r="Q8" s="6">
        <v>222</v>
      </c>
      <c r="R8" s="107">
        <v>3.23</v>
      </c>
      <c r="S8" s="62"/>
    </row>
    <row r="9" spans="2:19" x14ac:dyDescent="0.25">
      <c r="B9" s="9" t="s">
        <v>178</v>
      </c>
      <c r="C9" s="6">
        <v>2</v>
      </c>
      <c r="D9" s="222" t="s">
        <v>79</v>
      </c>
      <c r="E9" s="6">
        <v>2</v>
      </c>
      <c r="F9" s="222" t="s">
        <v>79</v>
      </c>
      <c r="G9" s="6">
        <v>5</v>
      </c>
      <c r="H9" s="222" t="s">
        <v>79</v>
      </c>
      <c r="I9" s="6">
        <v>9</v>
      </c>
      <c r="J9" s="222" t="s">
        <v>79</v>
      </c>
      <c r="K9" s="6">
        <v>15</v>
      </c>
      <c r="L9" s="112">
        <v>1</v>
      </c>
      <c r="M9" s="6">
        <v>20</v>
      </c>
      <c r="N9" s="107">
        <v>6.67</v>
      </c>
      <c r="O9" s="6">
        <v>22</v>
      </c>
      <c r="P9" s="112">
        <v>1</v>
      </c>
      <c r="Q9" s="6">
        <v>31</v>
      </c>
      <c r="R9" s="107">
        <v>4.55</v>
      </c>
      <c r="S9" s="62"/>
    </row>
    <row r="10" spans="2:19" x14ac:dyDescent="0.25">
      <c r="B10" s="9" t="s">
        <v>179</v>
      </c>
      <c r="C10" s="6">
        <v>39</v>
      </c>
      <c r="D10" s="112">
        <v>1</v>
      </c>
      <c r="E10" s="6">
        <v>68</v>
      </c>
      <c r="F10" s="107">
        <v>2.56</v>
      </c>
      <c r="G10" s="6">
        <v>35</v>
      </c>
      <c r="H10" s="222" t="s">
        <v>79</v>
      </c>
      <c r="I10" s="6">
        <v>80</v>
      </c>
      <c r="J10" s="222" t="s">
        <v>79</v>
      </c>
      <c r="K10" s="6">
        <v>92</v>
      </c>
      <c r="L10" s="112">
        <v>4</v>
      </c>
      <c r="M10" s="6">
        <v>128</v>
      </c>
      <c r="N10" s="107">
        <v>4.3499999999999996</v>
      </c>
      <c r="O10" s="6">
        <v>166</v>
      </c>
      <c r="P10" s="112">
        <v>5</v>
      </c>
      <c r="Q10" s="6">
        <v>276</v>
      </c>
      <c r="R10" s="107">
        <v>3.01</v>
      </c>
      <c r="S10" s="62"/>
    </row>
    <row r="11" spans="2:19" x14ac:dyDescent="0.25">
      <c r="B11" s="9" t="s">
        <v>180</v>
      </c>
      <c r="C11" s="6">
        <v>35</v>
      </c>
      <c r="D11" s="222" t="s">
        <v>79</v>
      </c>
      <c r="E11" s="6">
        <v>52</v>
      </c>
      <c r="F11" s="222" t="s">
        <v>79</v>
      </c>
      <c r="G11" s="6">
        <v>46</v>
      </c>
      <c r="H11" s="222" t="s">
        <v>79</v>
      </c>
      <c r="I11" s="6">
        <v>72</v>
      </c>
      <c r="J11" s="222" t="s">
        <v>79</v>
      </c>
      <c r="K11" s="6">
        <v>89</v>
      </c>
      <c r="L11" s="67">
        <v>4</v>
      </c>
      <c r="M11" s="6">
        <v>114</v>
      </c>
      <c r="N11" s="5">
        <v>4.49</v>
      </c>
      <c r="O11" s="6">
        <v>170</v>
      </c>
      <c r="P11" s="67">
        <v>4</v>
      </c>
      <c r="Q11" s="10">
        <v>238</v>
      </c>
      <c r="R11" s="5">
        <v>2.35</v>
      </c>
      <c r="S11" s="62"/>
    </row>
    <row r="12" spans="2:19" x14ac:dyDescent="0.25">
      <c r="B12" s="9" t="s">
        <v>181</v>
      </c>
      <c r="C12" s="6">
        <v>49</v>
      </c>
      <c r="D12" s="112">
        <v>1</v>
      </c>
      <c r="E12" s="6">
        <v>70</v>
      </c>
      <c r="F12" s="107">
        <v>2.04</v>
      </c>
      <c r="G12" s="6">
        <v>48</v>
      </c>
      <c r="H12" s="112">
        <v>3</v>
      </c>
      <c r="I12" s="6">
        <v>76</v>
      </c>
      <c r="J12" s="107">
        <v>6.25</v>
      </c>
      <c r="K12" s="6">
        <v>123</v>
      </c>
      <c r="L12" s="112">
        <v>4</v>
      </c>
      <c r="M12" s="6">
        <v>179</v>
      </c>
      <c r="N12" s="107">
        <v>3.25</v>
      </c>
      <c r="O12" s="6">
        <v>220</v>
      </c>
      <c r="P12" s="112">
        <v>8</v>
      </c>
      <c r="Q12" s="6">
        <v>325</v>
      </c>
      <c r="R12" s="107">
        <v>3.64</v>
      </c>
      <c r="S12" s="62"/>
    </row>
    <row r="13" spans="2:19" x14ac:dyDescent="0.25">
      <c r="B13" s="9" t="s">
        <v>182</v>
      </c>
      <c r="C13" s="6">
        <v>4</v>
      </c>
      <c r="D13" s="222" t="s">
        <v>79</v>
      </c>
      <c r="E13" s="6">
        <v>6</v>
      </c>
      <c r="F13" s="222" t="s">
        <v>79</v>
      </c>
      <c r="G13" s="6">
        <v>12</v>
      </c>
      <c r="H13" s="222" t="s">
        <v>79</v>
      </c>
      <c r="I13" s="6">
        <v>17</v>
      </c>
      <c r="J13" s="222" t="s">
        <v>79</v>
      </c>
      <c r="K13" s="6">
        <v>21</v>
      </c>
      <c r="L13" s="222" t="s">
        <v>79</v>
      </c>
      <c r="M13" s="6">
        <v>25</v>
      </c>
      <c r="N13" s="222" t="s">
        <v>79</v>
      </c>
      <c r="O13" s="6">
        <v>37</v>
      </c>
      <c r="P13" s="222" t="s">
        <v>79</v>
      </c>
      <c r="Q13" s="6">
        <v>48</v>
      </c>
      <c r="R13" s="222" t="s">
        <v>79</v>
      </c>
      <c r="S13" s="62"/>
    </row>
    <row r="14" spans="2:19" x14ac:dyDescent="0.25">
      <c r="B14" s="28" t="s">
        <v>13</v>
      </c>
      <c r="C14" s="28">
        <v>218</v>
      </c>
      <c r="D14" s="28">
        <v>4</v>
      </c>
      <c r="E14" s="28">
        <v>323</v>
      </c>
      <c r="F14" s="31">
        <v>1.83</v>
      </c>
      <c r="G14" s="28">
        <v>241</v>
      </c>
      <c r="H14" s="28">
        <v>3</v>
      </c>
      <c r="I14" s="28">
        <v>404</v>
      </c>
      <c r="J14" s="28">
        <v>1.24</v>
      </c>
      <c r="K14" s="28">
        <v>568</v>
      </c>
      <c r="L14" s="28">
        <v>21</v>
      </c>
      <c r="M14" s="28">
        <v>773</v>
      </c>
      <c r="N14" s="31">
        <v>3.7</v>
      </c>
      <c r="O14" s="29">
        <v>1027</v>
      </c>
      <c r="P14" s="28">
        <v>28</v>
      </c>
      <c r="Q14" s="29">
        <v>1500</v>
      </c>
      <c r="R14" s="31">
        <v>2.73</v>
      </c>
      <c r="S14" s="62"/>
    </row>
    <row r="15" spans="2:19" x14ac:dyDescent="0.25">
      <c r="B15" s="221" t="s">
        <v>273</v>
      </c>
      <c r="C15" s="1"/>
      <c r="D15" s="1"/>
      <c r="E15" s="1"/>
      <c r="F15" s="2"/>
      <c r="G15" s="1"/>
      <c r="H15" s="1"/>
      <c r="I15" s="62"/>
      <c r="J15" s="64"/>
      <c r="K15" s="62"/>
      <c r="L15" s="62"/>
      <c r="M15" s="62"/>
      <c r="N15" s="64"/>
      <c r="O15" s="62"/>
      <c r="P15" s="62"/>
      <c r="Q15" s="62"/>
      <c r="R15" s="64"/>
      <c r="S15" s="62"/>
    </row>
    <row r="16" spans="2:19" x14ac:dyDescent="0.25">
      <c r="B16" s="221" t="s">
        <v>250</v>
      </c>
      <c r="C16" s="1"/>
      <c r="D16" s="1"/>
      <c r="E16" s="1"/>
      <c r="F16" s="2"/>
      <c r="G16" s="1"/>
      <c r="H16" s="1"/>
      <c r="I16" s="62"/>
      <c r="J16" s="64"/>
      <c r="K16" s="62"/>
      <c r="L16" s="62"/>
      <c r="M16" s="62"/>
      <c r="N16" s="64"/>
      <c r="O16" s="62"/>
      <c r="P16" s="62"/>
      <c r="Q16" s="62"/>
      <c r="R16" s="64"/>
      <c r="S16" s="62"/>
    </row>
    <row r="17" spans="2:19" x14ac:dyDescent="0.25">
      <c r="B17" s="63"/>
      <c r="C17" s="62"/>
      <c r="D17" s="62"/>
      <c r="E17" s="62"/>
      <c r="F17" s="64"/>
      <c r="G17" s="62"/>
      <c r="H17" s="62"/>
      <c r="I17" s="62"/>
      <c r="J17" s="64"/>
      <c r="K17" s="62"/>
      <c r="L17" s="62"/>
      <c r="M17" s="62"/>
      <c r="N17" s="64"/>
      <c r="O17" s="62"/>
      <c r="P17" s="62"/>
      <c r="Q17" s="62"/>
      <c r="R17" s="64"/>
      <c r="S17" s="62"/>
    </row>
    <row r="18" spans="2:19" x14ac:dyDescent="0.25">
      <c r="B18" s="63"/>
      <c r="C18" s="62"/>
      <c r="D18" s="62"/>
      <c r="E18" s="62"/>
      <c r="F18" s="64"/>
      <c r="G18" s="62"/>
      <c r="H18" s="62"/>
      <c r="I18" s="62"/>
      <c r="J18" s="64"/>
      <c r="K18" s="62"/>
      <c r="L18" s="62"/>
      <c r="M18" s="62"/>
      <c r="N18" s="64"/>
      <c r="O18" s="62"/>
      <c r="P18" s="62"/>
      <c r="Q18" s="62"/>
      <c r="R18" s="64"/>
      <c r="S18" s="62"/>
    </row>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1"/>
  <sheetViews>
    <sheetView tabSelected="1" topLeftCell="B1" workbookViewId="0">
      <selection activeCell="B19" sqref="A19:XFD27"/>
    </sheetView>
  </sheetViews>
  <sheetFormatPr defaultRowHeight="15" x14ac:dyDescent="0.25"/>
  <cols>
    <col min="1" max="16384" width="9.140625" style="23"/>
  </cols>
  <sheetData>
    <row r="1" spans="2:20" x14ac:dyDescent="0.25">
      <c r="B1" s="63"/>
      <c r="C1" s="62"/>
      <c r="D1" s="62"/>
      <c r="E1" s="62"/>
      <c r="F1" s="64"/>
      <c r="G1" s="62"/>
      <c r="H1" s="62"/>
      <c r="I1" s="62"/>
      <c r="J1" s="64"/>
      <c r="K1" s="62"/>
      <c r="L1" s="62"/>
      <c r="M1" s="62"/>
      <c r="N1" s="64"/>
      <c r="O1" s="62"/>
      <c r="P1" s="62"/>
      <c r="Q1" s="62"/>
      <c r="R1" s="64"/>
      <c r="S1" s="62"/>
      <c r="T1" s="62"/>
    </row>
    <row r="2" spans="2:20" x14ac:dyDescent="0.25">
      <c r="B2" s="26" t="s">
        <v>275</v>
      </c>
      <c r="C2" s="26"/>
      <c r="D2" s="26"/>
      <c r="E2" s="26"/>
      <c r="F2" s="26"/>
      <c r="G2" s="26"/>
      <c r="H2" s="56"/>
      <c r="I2" s="12"/>
      <c r="J2" s="12"/>
      <c r="K2" s="12"/>
      <c r="L2" s="12"/>
      <c r="M2" s="12"/>
      <c r="N2" s="12"/>
      <c r="O2" s="12"/>
      <c r="P2" s="12"/>
      <c r="Q2" s="12"/>
      <c r="R2" s="64"/>
      <c r="S2" s="62"/>
      <c r="T2" s="62"/>
    </row>
    <row r="3" spans="2:20" x14ac:dyDescent="0.25">
      <c r="B3" s="223" t="s">
        <v>272</v>
      </c>
      <c r="C3" s="65"/>
      <c r="D3" s="65"/>
      <c r="E3" s="65"/>
      <c r="F3" s="66"/>
      <c r="G3" s="65"/>
      <c r="H3" s="65"/>
      <c r="I3" s="65"/>
      <c r="J3" s="66"/>
      <c r="K3" s="65"/>
      <c r="L3" s="65"/>
      <c r="M3" s="65"/>
      <c r="N3" s="66"/>
      <c r="O3" s="65"/>
      <c r="P3" s="65"/>
      <c r="Q3" s="65"/>
      <c r="R3" s="66"/>
      <c r="S3" s="62"/>
      <c r="T3" s="62"/>
    </row>
    <row r="4" spans="2:20" x14ac:dyDescent="0.25">
      <c r="B4" s="369" t="s">
        <v>1</v>
      </c>
      <c r="C4" s="372" t="s">
        <v>55</v>
      </c>
      <c r="D4" s="367"/>
      <c r="E4" s="367"/>
      <c r="F4" s="367"/>
      <c r="G4" s="367"/>
      <c r="H4" s="367"/>
      <c r="I4" s="367"/>
      <c r="J4" s="367"/>
      <c r="K4" s="367"/>
      <c r="L4" s="367"/>
      <c r="M4" s="367"/>
      <c r="N4" s="367"/>
      <c r="O4" s="367"/>
      <c r="P4" s="367"/>
      <c r="Q4" s="367"/>
      <c r="R4" s="367"/>
      <c r="S4" s="62"/>
      <c r="T4" s="62"/>
    </row>
    <row r="5" spans="2:20" x14ac:dyDescent="0.25">
      <c r="B5" s="370"/>
      <c r="C5" s="368" t="s">
        <v>65</v>
      </c>
      <c r="D5" s="368"/>
      <c r="E5" s="368"/>
      <c r="F5" s="368"/>
      <c r="G5" s="367" t="s">
        <v>66</v>
      </c>
      <c r="H5" s="367"/>
      <c r="I5" s="367"/>
      <c r="J5" s="367"/>
      <c r="K5" s="368" t="s">
        <v>67</v>
      </c>
      <c r="L5" s="368"/>
      <c r="M5" s="368"/>
      <c r="N5" s="368"/>
      <c r="O5" s="367" t="s">
        <v>13</v>
      </c>
      <c r="P5" s="367"/>
      <c r="Q5" s="367"/>
      <c r="R5" s="367"/>
      <c r="S5" s="62"/>
      <c r="T5" s="62"/>
    </row>
    <row r="6" spans="2:20" ht="27" x14ac:dyDescent="0.25">
      <c r="B6" s="371"/>
      <c r="C6" s="102" t="s">
        <v>3</v>
      </c>
      <c r="D6" s="102" t="s">
        <v>4</v>
      </c>
      <c r="E6" s="102" t="s">
        <v>5</v>
      </c>
      <c r="F6" s="220" t="s">
        <v>185</v>
      </c>
      <c r="G6" s="102" t="s">
        <v>3</v>
      </c>
      <c r="H6" s="102" t="s">
        <v>4</v>
      </c>
      <c r="I6" s="102" t="s">
        <v>5</v>
      </c>
      <c r="J6" s="220" t="s">
        <v>185</v>
      </c>
      <c r="K6" s="102" t="s">
        <v>3</v>
      </c>
      <c r="L6" s="102" t="s">
        <v>4</v>
      </c>
      <c r="M6" s="102" t="s">
        <v>5</v>
      </c>
      <c r="N6" s="220" t="s">
        <v>185</v>
      </c>
      <c r="O6" s="102" t="s">
        <v>3</v>
      </c>
      <c r="P6" s="102" t="s">
        <v>4</v>
      </c>
      <c r="Q6" s="102" t="s">
        <v>5</v>
      </c>
      <c r="R6" s="220" t="s">
        <v>185</v>
      </c>
      <c r="S6" s="62"/>
      <c r="T6" s="62"/>
    </row>
    <row r="7" spans="2:20" x14ac:dyDescent="0.25">
      <c r="B7" s="9" t="s">
        <v>176</v>
      </c>
      <c r="C7" s="6">
        <v>26</v>
      </c>
      <c r="D7" s="112">
        <v>18</v>
      </c>
      <c r="E7" s="6">
        <v>72</v>
      </c>
      <c r="F7" s="107">
        <v>69.23</v>
      </c>
      <c r="G7" s="6">
        <v>33</v>
      </c>
      <c r="H7" s="7">
        <v>2</v>
      </c>
      <c r="I7" s="6">
        <v>49</v>
      </c>
      <c r="J7" s="5">
        <v>6.06</v>
      </c>
      <c r="K7" s="6">
        <v>82</v>
      </c>
      <c r="L7" s="67">
        <v>4</v>
      </c>
      <c r="M7" s="6">
        <v>112</v>
      </c>
      <c r="N7" s="5">
        <v>4.88</v>
      </c>
      <c r="O7" s="6">
        <v>141</v>
      </c>
      <c r="P7" s="67">
        <v>24</v>
      </c>
      <c r="Q7" s="6">
        <v>233</v>
      </c>
      <c r="R7" s="5">
        <v>17.02</v>
      </c>
      <c r="S7" s="62"/>
      <c r="T7" s="62"/>
    </row>
    <row r="8" spans="2:20" x14ac:dyDescent="0.25">
      <c r="B8" s="9" t="s">
        <v>177</v>
      </c>
      <c r="C8" s="6">
        <v>25</v>
      </c>
      <c r="D8" s="144" t="s">
        <v>79</v>
      </c>
      <c r="E8" s="6">
        <v>43</v>
      </c>
      <c r="F8" s="144" t="s">
        <v>79</v>
      </c>
      <c r="G8" s="6">
        <v>29</v>
      </c>
      <c r="H8" s="112">
        <v>4</v>
      </c>
      <c r="I8" s="6">
        <v>49</v>
      </c>
      <c r="J8" s="107">
        <v>13.79</v>
      </c>
      <c r="K8" s="6">
        <v>39</v>
      </c>
      <c r="L8" s="112">
        <v>3</v>
      </c>
      <c r="M8" s="6">
        <v>45</v>
      </c>
      <c r="N8" s="107">
        <v>7.69</v>
      </c>
      <c r="O8" s="6">
        <v>93</v>
      </c>
      <c r="P8" s="112">
        <v>7</v>
      </c>
      <c r="Q8" s="6">
        <v>137</v>
      </c>
      <c r="R8" s="107">
        <v>7.53</v>
      </c>
      <c r="S8" s="62"/>
      <c r="T8" s="62"/>
    </row>
    <row r="9" spans="2:20" x14ac:dyDescent="0.25">
      <c r="B9" s="9" t="s">
        <v>178</v>
      </c>
      <c r="C9" s="6">
        <v>1</v>
      </c>
      <c r="D9" s="144" t="s">
        <v>79</v>
      </c>
      <c r="E9" s="6">
        <v>1</v>
      </c>
      <c r="F9" s="144" t="s">
        <v>79</v>
      </c>
      <c r="G9" s="6">
        <v>5</v>
      </c>
      <c r="H9" s="144" t="s">
        <v>79</v>
      </c>
      <c r="I9" s="6">
        <v>9</v>
      </c>
      <c r="J9" s="144" t="s">
        <v>79</v>
      </c>
      <c r="K9" s="6">
        <v>16</v>
      </c>
      <c r="L9" s="112">
        <v>1</v>
      </c>
      <c r="M9" s="6">
        <v>26</v>
      </c>
      <c r="N9" s="107">
        <v>6.25</v>
      </c>
      <c r="O9" s="6">
        <v>22</v>
      </c>
      <c r="P9" s="112">
        <v>1</v>
      </c>
      <c r="Q9" s="6">
        <v>36</v>
      </c>
      <c r="R9" s="107">
        <v>4.55</v>
      </c>
      <c r="S9" s="62"/>
      <c r="T9" s="62"/>
    </row>
    <row r="10" spans="2:20" x14ac:dyDescent="0.25">
      <c r="B10" s="9" t="s">
        <v>179</v>
      </c>
      <c r="C10" s="6">
        <v>20</v>
      </c>
      <c r="D10" s="144" t="s">
        <v>79</v>
      </c>
      <c r="E10" s="6">
        <v>26</v>
      </c>
      <c r="F10" s="144" t="s">
        <v>79</v>
      </c>
      <c r="G10" s="6">
        <v>25</v>
      </c>
      <c r="H10" s="112">
        <v>1</v>
      </c>
      <c r="I10" s="6">
        <v>54</v>
      </c>
      <c r="J10" s="107">
        <v>4</v>
      </c>
      <c r="K10" s="6">
        <v>71</v>
      </c>
      <c r="L10" s="112">
        <v>6</v>
      </c>
      <c r="M10" s="6">
        <v>100</v>
      </c>
      <c r="N10" s="107">
        <v>8.4499999999999993</v>
      </c>
      <c r="O10" s="6">
        <v>116</v>
      </c>
      <c r="P10" s="112">
        <v>7</v>
      </c>
      <c r="Q10" s="6">
        <v>180</v>
      </c>
      <c r="R10" s="107">
        <v>6.03</v>
      </c>
      <c r="S10" s="62"/>
      <c r="T10" s="62"/>
    </row>
    <row r="11" spans="2:20" x14ac:dyDescent="0.25">
      <c r="B11" s="9" t="s">
        <v>180</v>
      </c>
      <c r="C11" s="6">
        <v>24</v>
      </c>
      <c r="D11" s="144" t="s">
        <v>79</v>
      </c>
      <c r="E11" s="6">
        <v>38</v>
      </c>
      <c r="F11" s="144" t="s">
        <v>79</v>
      </c>
      <c r="G11" s="6">
        <v>33</v>
      </c>
      <c r="H11" s="67">
        <v>3</v>
      </c>
      <c r="I11" s="6">
        <v>59</v>
      </c>
      <c r="J11" s="5">
        <v>9.09</v>
      </c>
      <c r="K11" s="6">
        <v>76</v>
      </c>
      <c r="L11" s="67">
        <v>8</v>
      </c>
      <c r="M11" s="6">
        <v>111</v>
      </c>
      <c r="N11" s="5">
        <v>10.53</v>
      </c>
      <c r="O11" s="6">
        <v>133</v>
      </c>
      <c r="P11" s="67">
        <v>11</v>
      </c>
      <c r="Q11" s="10">
        <v>208</v>
      </c>
      <c r="R11" s="5">
        <v>8.27</v>
      </c>
      <c r="S11" s="62"/>
      <c r="T11" s="62"/>
    </row>
    <row r="12" spans="2:20" x14ac:dyDescent="0.25">
      <c r="B12" s="9" t="s">
        <v>181</v>
      </c>
      <c r="C12" s="6">
        <v>22</v>
      </c>
      <c r="D12" s="112">
        <v>3</v>
      </c>
      <c r="E12" s="6">
        <v>35</v>
      </c>
      <c r="F12" s="107">
        <v>13.64</v>
      </c>
      <c r="G12" s="6">
        <v>30</v>
      </c>
      <c r="H12" s="112">
        <v>1</v>
      </c>
      <c r="I12" s="6">
        <v>62</v>
      </c>
      <c r="J12" s="107">
        <v>3.33</v>
      </c>
      <c r="K12" s="6">
        <v>69</v>
      </c>
      <c r="L12" s="112">
        <v>4</v>
      </c>
      <c r="M12" s="6">
        <v>106</v>
      </c>
      <c r="N12" s="107">
        <v>5.8</v>
      </c>
      <c r="O12" s="6">
        <v>121</v>
      </c>
      <c r="P12" s="112">
        <v>8</v>
      </c>
      <c r="Q12" s="6">
        <v>203</v>
      </c>
      <c r="R12" s="107">
        <v>6.61</v>
      </c>
      <c r="S12" s="62"/>
      <c r="T12" s="62"/>
    </row>
    <row r="13" spans="2:20" x14ac:dyDescent="0.25">
      <c r="B13" s="9" t="s">
        <v>182</v>
      </c>
      <c r="C13" s="6">
        <v>12</v>
      </c>
      <c r="D13" s="112">
        <v>1</v>
      </c>
      <c r="E13" s="6">
        <v>13</v>
      </c>
      <c r="F13" s="5">
        <v>8.33</v>
      </c>
      <c r="G13" s="6">
        <v>7</v>
      </c>
      <c r="H13" s="144" t="s">
        <v>79</v>
      </c>
      <c r="I13" s="6">
        <v>11</v>
      </c>
      <c r="J13" s="144" t="s">
        <v>79</v>
      </c>
      <c r="K13" s="6">
        <v>14</v>
      </c>
      <c r="L13" s="67">
        <v>2</v>
      </c>
      <c r="M13" s="6">
        <v>14</v>
      </c>
      <c r="N13" s="5">
        <v>14.29</v>
      </c>
      <c r="O13" s="6">
        <v>33</v>
      </c>
      <c r="P13" s="67">
        <v>3</v>
      </c>
      <c r="Q13" s="6">
        <v>38</v>
      </c>
      <c r="R13" s="5">
        <v>9.09</v>
      </c>
      <c r="S13" s="62"/>
      <c r="T13" s="62"/>
    </row>
    <row r="14" spans="2:20" x14ac:dyDescent="0.25">
      <c r="B14" s="28" t="s">
        <v>13</v>
      </c>
      <c r="C14" s="28">
        <v>130</v>
      </c>
      <c r="D14" s="28">
        <v>22</v>
      </c>
      <c r="E14" s="28">
        <v>228</v>
      </c>
      <c r="F14" s="31">
        <v>16.920000000000002</v>
      </c>
      <c r="G14" s="28">
        <v>162</v>
      </c>
      <c r="H14" s="28">
        <v>11</v>
      </c>
      <c r="I14" s="28">
        <v>293</v>
      </c>
      <c r="J14" s="31">
        <v>6.79</v>
      </c>
      <c r="K14" s="28">
        <v>367</v>
      </c>
      <c r="L14" s="28">
        <v>28</v>
      </c>
      <c r="M14" s="28">
        <v>514</v>
      </c>
      <c r="N14" s="31">
        <v>7.63</v>
      </c>
      <c r="O14" s="29">
        <v>659</v>
      </c>
      <c r="P14" s="28">
        <v>61</v>
      </c>
      <c r="Q14" s="29">
        <v>1035</v>
      </c>
      <c r="R14" s="31">
        <v>9.26</v>
      </c>
      <c r="S14" s="62"/>
      <c r="T14" s="62"/>
    </row>
    <row r="15" spans="2:20" x14ac:dyDescent="0.25">
      <c r="B15" s="224" t="s">
        <v>273</v>
      </c>
      <c r="C15" s="1"/>
      <c r="D15" s="1"/>
      <c r="E15" s="1"/>
      <c r="F15" s="2"/>
      <c r="G15" s="1"/>
      <c r="H15" s="1"/>
      <c r="I15" s="62"/>
      <c r="J15" s="64"/>
      <c r="K15" s="62"/>
      <c r="L15" s="62"/>
      <c r="M15" s="62"/>
      <c r="N15" s="64"/>
      <c r="O15" s="62"/>
      <c r="P15" s="62"/>
      <c r="Q15" s="62"/>
      <c r="R15" s="64"/>
      <c r="S15" s="62"/>
      <c r="T15" s="62"/>
    </row>
    <row r="16" spans="2:20" x14ac:dyDescent="0.25">
      <c r="B16" s="221" t="s">
        <v>250</v>
      </c>
      <c r="C16" s="1"/>
      <c r="D16" s="1"/>
      <c r="E16" s="1"/>
      <c r="F16" s="2"/>
      <c r="G16" s="1"/>
      <c r="H16" s="1"/>
      <c r="I16" s="62"/>
      <c r="J16" s="64"/>
      <c r="K16" s="62"/>
      <c r="L16" s="62"/>
      <c r="M16" s="62"/>
      <c r="N16" s="64"/>
      <c r="O16" s="62"/>
      <c r="P16" s="62"/>
      <c r="Q16" s="62"/>
      <c r="R16" s="64"/>
      <c r="S16" s="62"/>
      <c r="T16" s="62"/>
    </row>
    <row r="17" spans="2:20" x14ac:dyDescent="0.25">
      <c r="B17" s="63"/>
      <c r="C17" s="62"/>
      <c r="D17" s="62"/>
      <c r="E17" s="62"/>
      <c r="F17" s="64"/>
      <c r="G17" s="62"/>
      <c r="H17" s="62"/>
      <c r="I17" s="62"/>
      <c r="J17" s="64"/>
      <c r="K17" s="62"/>
      <c r="L17" s="62"/>
      <c r="M17" s="62"/>
      <c r="N17" s="64"/>
      <c r="O17" s="62"/>
      <c r="P17" s="62"/>
      <c r="Q17" s="62"/>
      <c r="R17" s="64"/>
      <c r="S17" s="62"/>
      <c r="T17" s="62"/>
    </row>
    <row r="18" spans="2:20" x14ac:dyDescent="0.25">
      <c r="B18" s="63"/>
      <c r="C18" s="62"/>
      <c r="D18" s="62"/>
      <c r="E18" s="62"/>
      <c r="F18" s="64"/>
      <c r="G18" s="62"/>
      <c r="H18" s="62"/>
      <c r="I18" s="62"/>
      <c r="J18" s="64"/>
      <c r="K18" s="62"/>
      <c r="L18" s="62"/>
      <c r="M18" s="62"/>
      <c r="N18" s="64"/>
      <c r="O18" s="62"/>
      <c r="P18" s="62"/>
      <c r="Q18" s="62"/>
      <c r="R18" s="64"/>
      <c r="S18" s="62"/>
      <c r="T18" s="62"/>
    </row>
    <row r="19" spans="2:20" x14ac:dyDescent="0.25">
      <c r="B19" s="63"/>
      <c r="C19" s="62"/>
      <c r="D19" s="62"/>
      <c r="E19" s="62"/>
      <c r="F19" s="64"/>
      <c r="G19" s="62"/>
      <c r="H19" s="62"/>
      <c r="I19" s="62"/>
      <c r="J19" s="64"/>
      <c r="K19" s="62"/>
      <c r="L19" s="62"/>
      <c r="M19" s="62"/>
      <c r="N19" s="64"/>
      <c r="O19" s="62"/>
      <c r="P19" s="62"/>
      <c r="Q19" s="62"/>
      <c r="R19" s="64"/>
      <c r="S19" s="62"/>
      <c r="T19" s="62"/>
    </row>
    <row r="20" spans="2:20" x14ac:dyDescent="0.25">
      <c r="B20" s="63"/>
      <c r="C20" s="62"/>
      <c r="D20" s="62"/>
      <c r="E20" s="62"/>
      <c r="F20" s="64"/>
      <c r="G20" s="62"/>
      <c r="H20" s="62"/>
      <c r="I20" s="62"/>
      <c r="J20" s="64"/>
      <c r="K20" s="62"/>
      <c r="L20" s="62"/>
      <c r="M20" s="62"/>
      <c r="N20" s="64"/>
      <c r="O20" s="62"/>
      <c r="P20" s="62"/>
      <c r="Q20" s="62"/>
      <c r="R20" s="64"/>
      <c r="S20" s="62"/>
      <c r="T20" s="62"/>
    </row>
    <row r="21" spans="2:20" x14ac:dyDescent="0.25">
      <c r="B21" s="63"/>
      <c r="C21" s="62"/>
      <c r="D21" s="62"/>
      <c r="E21" s="62"/>
      <c r="F21" s="64"/>
      <c r="G21" s="62"/>
      <c r="H21" s="62"/>
      <c r="I21" s="62"/>
      <c r="J21" s="64"/>
      <c r="K21" s="62"/>
      <c r="L21" s="62"/>
      <c r="M21" s="62"/>
      <c r="N21" s="64"/>
      <c r="O21" s="62"/>
      <c r="P21" s="62"/>
      <c r="Q21" s="62"/>
      <c r="R21" s="64"/>
      <c r="S21" s="62"/>
      <c r="T21" s="6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8"/>
  <sheetViews>
    <sheetView workbookViewId="0">
      <selection activeCell="I11" sqref="I11"/>
    </sheetView>
  </sheetViews>
  <sheetFormatPr defaultRowHeight="15" x14ac:dyDescent="0.25"/>
  <cols>
    <col min="1" max="1" width="9.140625" style="23"/>
    <col min="2" max="2" width="10.140625" style="23" customWidth="1"/>
    <col min="3" max="16384" width="9.140625" style="23"/>
  </cols>
  <sheetData>
    <row r="1" spans="2:9" ht="15" customHeight="1" x14ac:dyDescent="0.25"/>
    <row r="2" spans="2:9" x14ac:dyDescent="0.25">
      <c r="B2" s="311" t="s">
        <v>242</v>
      </c>
      <c r="C2" s="302"/>
      <c r="D2" s="302"/>
      <c r="E2" s="302"/>
      <c r="F2" s="302"/>
      <c r="G2" s="302"/>
      <c r="H2" s="302"/>
      <c r="I2" s="302"/>
    </row>
    <row r="3" spans="2:9" x14ac:dyDescent="0.25">
      <c r="B3" s="303" t="s">
        <v>245</v>
      </c>
      <c r="C3" s="303"/>
      <c r="D3" s="303"/>
      <c r="E3" s="303"/>
      <c r="F3" s="303"/>
    </row>
    <row r="4" spans="2:9" x14ac:dyDescent="0.25">
      <c r="B4" s="304" t="s">
        <v>1</v>
      </c>
      <c r="C4" s="312">
        <v>2017</v>
      </c>
      <c r="D4" s="312">
        <v>2017</v>
      </c>
      <c r="E4" s="313">
        <v>2016</v>
      </c>
      <c r="F4" s="313">
        <v>2016</v>
      </c>
    </row>
    <row r="5" spans="2:9" ht="15" customHeight="1" x14ac:dyDescent="0.25">
      <c r="B5" s="305"/>
      <c r="C5" s="312" t="s">
        <v>9</v>
      </c>
      <c r="D5" s="312" t="s">
        <v>10</v>
      </c>
      <c r="E5" s="313" t="s">
        <v>9</v>
      </c>
      <c r="F5" s="313" t="s">
        <v>10</v>
      </c>
    </row>
    <row r="6" spans="2:9" ht="27" x14ac:dyDescent="0.25">
      <c r="B6" s="306"/>
      <c r="C6" s="102" t="s">
        <v>11</v>
      </c>
      <c r="D6" s="102" t="s">
        <v>12</v>
      </c>
      <c r="E6" s="102" t="s">
        <v>11</v>
      </c>
      <c r="F6" s="102" t="s">
        <v>12</v>
      </c>
      <c r="G6" s="87"/>
      <c r="H6" s="87"/>
      <c r="I6" s="87"/>
    </row>
    <row r="7" spans="2:9" x14ac:dyDescent="0.25">
      <c r="B7" s="152" t="s">
        <v>176</v>
      </c>
      <c r="C7" s="43">
        <v>2.11</v>
      </c>
      <c r="D7" s="153">
        <v>1.57</v>
      </c>
      <c r="E7" s="49">
        <v>2.59</v>
      </c>
      <c r="F7" s="51">
        <v>1.93</v>
      </c>
      <c r="G7" s="87"/>
      <c r="H7" s="87"/>
      <c r="I7" s="87"/>
    </row>
    <row r="8" spans="2:9" x14ac:dyDescent="0.25">
      <c r="B8" s="152" t="s">
        <v>177</v>
      </c>
      <c r="C8" s="43">
        <v>2.29</v>
      </c>
      <c r="D8" s="153">
        <v>1.66</v>
      </c>
      <c r="E8" s="49">
        <v>2.23</v>
      </c>
      <c r="F8" s="51">
        <v>1.62</v>
      </c>
    </row>
    <row r="9" spans="2:9" ht="15" customHeight="1" x14ac:dyDescent="0.25">
      <c r="B9" s="152" t="s">
        <v>178</v>
      </c>
      <c r="C9" s="43">
        <v>3.17</v>
      </c>
      <c r="D9" s="153">
        <v>2.14</v>
      </c>
      <c r="E9" s="49">
        <v>2.4500000000000002</v>
      </c>
      <c r="F9" s="51">
        <v>1.63</v>
      </c>
    </row>
    <row r="10" spans="2:9" x14ac:dyDescent="0.25">
      <c r="B10" s="152" t="s">
        <v>179</v>
      </c>
      <c r="C10" s="43">
        <v>2.29</v>
      </c>
      <c r="D10" s="153">
        <v>1.58</v>
      </c>
      <c r="E10" s="49">
        <v>2.8</v>
      </c>
      <c r="F10" s="51">
        <v>1.94</v>
      </c>
    </row>
    <row r="11" spans="2:9" x14ac:dyDescent="0.25">
      <c r="B11" s="152" t="s">
        <v>180</v>
      </c>
      <c r="C11" s="43">
        <v>2.2599999999999998</v>
      </c>
      <c r="D11" s="153">
        <v>1.6</v>
      </c>
      <c r="E11" s="49">
        <v>2.2799999999999998</v>
      </c>
      <c r="F11" s="51">
        <v>1.61</v>
      </c>
    </row>
    <row r="12" spans="2:9" x14ac:dyDescent="0.25">
      <c r="B12" s="152" t="s">
        <v>181</v>
      </c>
      <c r="C12" s="43">
        <v>1.59</v>
      </c>
      <c r="D12" s="153">
        <v>1.1599999999999999</v>
      </c>
      <c r="E12" s="49">
        <v>2.21</v>
      </c>
      <c r="F12" s="51">
        <v>1.64</v>
      </c>
    </row>
    <row r="13" spans="2:9" x14ac:dyDescent="0.25">
      <c r="B13" s="152" t="s">
        <v>182</v>
      </c>
      <c r="C13" s="43">
        <v>3.32</v>
      </c>
      <c r="D13" s="153">
        <v>2.33</v>
      </c>
      <c r="E13" s="49">
        <v>3.14</v>
      </c>
      <c r="F13" s="51">
        <v>2.12</v>
      </c>
    </row>
    <row r="14" spans="2:9" x14ac:dyDescent="0.25">
      <c r="B14" s="39" t="s">
        <v>183</v>
      </c>
      <c r="C14" s="41">
        <v>2.17</v>
      </c>
      <c r="D14" s="41">
        <v>1.56</v>
      </c>
      <c r="E14" s="41">
        <v>2.4500000000000002</v>
      </c>
      <c r="F14" s="41">
        <v>1.77</v>
      </c>
    </row>
    <row r="15" spans="2:9" x14ac:dyDescent="0.25">
      <c r="B15" s="39" t="s">
        <v>7</v>
      </c>
      <c r="C15" s="41">
        <v>1.9310250210080431</v>
      </c>
      <c r="D15" s="41">
        <v>1.3505085396277106</v>
      </c>
      <c r="E15" s="41">
        <v>1.8675586349699358</v>
      </c>
      <c r="F15" s="41">
        <v>1.3004143263433918</v>
      </c>
    </row>
    <row r="16" spans="2:9" x14ac:dyDescent="0.25">
      <c r="B16" s="117" t="s">
        <v>243</v>
      </c>
      <c r="C16" s="87"/>
      <c r="D16" s="87"/>
      <c r="E16" s="87"/>
      <c r="F16" s="87"/>
    </row>
    <row r="17" spans="2:6" x14ac:dyDescent="0.25">
      <c r="B17" s="117" t="s">
        <v>244</v>
      </c>
      <c r="C17" s="87"/>
      <c r="D17" s="87"/>
      <c r="E17" s="87"/>
      <c r="F17" s="87"/>
    </row>
    <row r="18" spans="2:6" x14ac:dyDescent="0.25">
      <c r="B18" s="83"/>
      <c r="C18" s="87"/>
      <c r="D18" s="87"/>
      <c r="E18" s="87"/>
      <c r="F18" s="87"/>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17"/>
  <sheetViews>
    <sheetView workbookViewId="0">
      <selection activeCell="F28" sqref="F28"/>
    </sheetView>
  </sheetViews>
  <sheetFormatPr defaultRowHeight="15" x14ac:dyDescent="0.25"/>
  <cols>
    <col min="1" max="1" width="9.140625" style="23"/>
    <col min="2" max="2" width="21.7109375" style="23" customWidth="1"/>
    <col min="3" max="3" width="7.140625" style="23" customWidth="1"/>
    <col min="4" max="4" width="4.28515625" style="23" customWidth="1"/>
    <col min="5" max="5" width="7.140625" style="23" customWidth="1"/>
    <col min="6" max="6" width="4.42578125" style="23" customWidth="1"/>
    <col min="7" max="7" width="5.85546875" style="23" customWidth="1"/>
    <col min="8" max="8" width="4.28515625" style="23" customWidth="1"/>
    <col min="9" max="9" width="5.5703125" style="23" customWidth="1"/>
    <col min="10" max="10" width="4.42578125" style="23" customWidth="1"/>
    <col min="11" max="11" width="7.140625" style="23" customWidth="1"/>
    <col min="12" max="12" width="6.5703125" style="23" customWidth="1"/>
    <col min="13" max="13" width="6.85546875" style="23" customWidth="1"/>
    <col min="14" max="16384" width="9.140625" style="23"/>
  </cols>
  <sheetData>
    <row r="2" spans="2:13" x14ac:dyDescent="0.25">
      <c r="B2" s="27" t="s">
        <v>276</v>
      </c>
    </row>
    <row r="3" spans="2:13" x14ac:dyDescent="0.25">
      <c r="B3" s="25" t="s">
        <v>126</v>
      </c>
    </row>
    <row r="4" spans="2:13" ht="15" customHeight="1" x14ac:dyDescent="0.25">
      <c r="B4" s="373" t="s">
        <v>127</v>
      </c>
      <c r="C4" s="374">
        <v>2017</v>
      </c>
      <c r="D4" s="374"/>
      <c r="E4" s="374"/>
      <c r="F4" s="374"/>
      <c r="G4" s="374"/>
      <c r="H4" s="374"/>
      <c r="I4" s="374"/>
      <c r="J4" s="374"/>
      <c r="K4" s="375" t="s">
        <v>128</v>
      </c>
      <c r="L4" s="375"/>
      <c r="M4" s="375"/>
    </row>
    <row r="5" spans="2:13" x14ac:dyDescent="0.25">
      <c r="B5" s="373"/>
      <c r="C5" s="374"/>
      <c r="D5" s="374"/>
      <c r="E5" s="374"/>
      <c r="F5" s="374"/>
      <c r="G5" s="374"/>
      <c r="H5" s="374"/>
      <c r="I5" s="374"/>
      <c r="J5" s="374"/>
      <c r="K5" s="376" t="s">
        <v>129</v>
      </c>
      <c r="L5" s="376"/>
      <c r="M5" s="376"/>
    </row>
    <row r="6" spans="2:13" ht="27" x14ac:dyDescent="0.25">
      <c r="B6" s="373"/>
      <c r="C6" s="225" t="s">
        <v>130</v>
      </c>
      <c r="D6" s="226" t="s">
        <v>101</v>
      </c>
      <c r="E6" s="225" t="s">
        <v>3</v>
      </c>
      <c r="F6" s="226" t="s">
        <v>101</v>
      </c>
      <c r="G6" s="225" t="s">
        <v>4</v>
      </c>
      <c r="H6" s="226" t="s">
        <v>101</v>
      </c>
      <c r="I6" s="225" t="s">
        <v>5</v>
      </c>
      <c r="J6" s="226" t="s">
        <v>101</v>
      </c>
      <c r="K6" s="227" t="s">
        <v>3</v>
      </c>
      <c r="L6" s="227" t="s">
        <v>4</v>
      </c>
      <c r="M6" s="227" t="s">
        <v>5</v>
      </c>
    </row>
    <row r="7" spans="2:13" x14ac:dyDescent="0.25">
      <c r="B7" s="32" t="s">
        <v>131</v>
      </c>
      <c r="C7" s="33">
        <v>20</v>
      </c>
      <c r="D7" s="49">
        <v>3.484320557491289</v>
      </c>
      <c r="E7" s="50">
        <v>5170</v>
      </c>
      <c r="F7" s="51">
        <v>37.344698064143309</v>
      </c>
      <c r="G7" s="34">
        <v>59</v>
      </c>
      <c r="H7" s="49">
        <v>19.601328903654487</v>
      </c>
      <c r="I7" s="50">
        <v>6809</v>
      </c>
      <c r="J7" s="51">
        <v>35.867045933417614</v>
      </c>
      <c r="K7" s="43">
        <v>-2.1204089360090848</v>
      </c>
      <c r="L7" s="51">
        <v>-20.270270270270274</v>
      </c>
      <c r="M7" s="43">
        <v>-0.67104303428155276</v>
      </c>
    </row>
    <row r="8" spans="2:13" x14ac:dyDescent="0.25">
      <c r="B8" s="32" t="s">
        <v>132</v>
      </c>
      <c r="C8" s="33">
        <v>7</v>
      </c>
      <c r="D8" s="49">
        <v>1.2195121951219512</v>
      </c>
      <c r="E8" s="50">
        <v>255</v>
      </c>
      <c r="F8" s="51">
        <v>1.8419531927188673</v>
      </c>
      <c r="G8" s="34">
        <v>5</v>
      </c>
      <c r="H8" s="49">
        <v>1.6611295681063125</v>
      </c>
      <c r="I8" s="50">
        <v>350</v>
      </c>
      <c r="J8" s="51">
        <v>1.8436578171091444</v>
      </c>
      <c r="K8" s="43">
        <v>-4.8507462686567067</v>
      </c>
      <c r="L8" s="46">
        <v>-16.666666666666657</v>
      </c>
      <c r="M8" s="45">
        <v>-2.2346368715083713</v>
      </c>
    </row>
    <row r="9" spans="2:13" x14ac:dyDescent="0.25">
      <c r="B9" s="32" t="s">
        <v>133</v>
      </c>
      <c r="C9" s="33">
        <v>360</v>
      </c>
      <c r="D9" s="49">
        <v>62.717770034843198</v>
      </c>
      <c r="E9" s="50">
        <v>6099</v>
      </c>
      <c r="F9" s="51">
        <v>44.055186362323028</v>
      </c>
      <c r="G9" s="34">
        <v>174</v>
      </c>
      <c r="H9" s="49">
        <v>57.807308970099669</v>
      </c>
      <c r="I9" s="50">
        <v>8538</v>
      </c>
      <c r="J9" s="51">
        <v>44.974715549936789</v>
      </c>
      <c r="K9" s="43">
        <v>-0.24533856722275971</v>
      </c>
      <c r="L9" s="46">
        <v>-8.9005235602094217</v>
      </c>
      <c r="M9" s="43">
        <v>-0.55904961565337885</v>
      </c>
    </row>
    <row r="10" spans="2:13" x14ac:dyDescent="0.25">
      <c r="B10" s="35" t="s">
        <v>134</v>
      </c>
      <c r="C10" s="36">
        <v>387</v>
      </c>
      <c r="D10" s="78">
        <v>67.42160278745645</v>
      </c>
      <c r="E10" s="52">
        <v>11524</v>
      </c>
      <c r="F10" s="79">
        <v>83.241837619185205</v>
      </c>
      <c r="G10" s="37">
        <v>238</v>
      </c>
      <c r="H10" s="78">
        <v>79.069767441860463</v>
      </c>
      <c r="I10" s="52">
        <v>15697</v>
      </c>
      <c r="J10" s="79">
        <v>82.68541930046355</v>
      </c>
      <c r="K10" s="44">
        <v>-1.2002743484224965</v>
      </c>
      <c r="L10" s="47">
        <v>-12.177121771217713</v>
      </c>
      <c r="M10" s="44">
        <v>-0.6456104816760444</v>
      </c>
    </row>
    <row r="11" spans="2:13" x14ac:dyDescent="0.25">
      <c r="B11" s="32" t="s">
        <v>135</v>
      </c>
      <c r="C11" s="33">
        <v>151</v>
      </c>
      <c r="D11" s="49">
        <v>26.306620209059233</v>
      </c>
      <c r="E11" s="53">
        <v>1916</v>
      </c>
      <c r="F11" s="51">
        <v>13.839930655879803</v>
      </c>
      <c r="G11" s="34">
        <v>48</v>
      </c>
      <c r="H11" s="49">
        <v>15.946843853820598</v>
      </c>
      <c r="I11" s="50">
        <v>2709</v>
      </c>
      <c r="J11" s="51">
        <v>14.269911504424778</v>
      </c>
      <c r="K11" s="43">
        <v>-2.8397565922920904</v>
      </c>
      <c r="L11" s="46">
        <v>-22.58064516129032</v>
      </c>
      <c r="M11" s="43">
        <v>-2.0961329960245791</v>
      </c>
    </row>
    <row r="12" spans="2:13" x14ac:dyDescent="0.25">
      <c r="B12" s="32" t="s">
        <v>136</v>
      </c>
      <c r="C12" s="33">
        <v>34</v>
      </c>
      <c r="D12" s="49">
        <v>5.9233449477351918</v>
      </c>
      <c r="E12" s="53">
        <v>397</v>
      </c>
      <c r="F12" s="51">
        <v>2.8676683039583937</v>
      </c>
      <c r="G12" s="34">
        <v>15</v>
      </c>
      <c r="H12" s="49">
        <v>4.9833887043189371</v>
      </c>
      <c r="I12" s="53">
        <v>571</v>
      </c>
      <c r="J12" s="51">
        <v>3.0077960387694902</v>
      </c>
      <c r="K12" s="43">
        <v>1.0178117048346138</v>
      </c>
      <c r="L12" s="46">
        <v>66.666666666666686</v>
      </c>
      <c r="M12" s="43">
        <v>0.70546737213403787</v>
      </c>
    </row>
    <row r="13" spans="2:13" x14ac:dyDescent="0.25">
      <c r="B13" s="32" t="s">
        <v>137</v>
      </c>
      <c r="C13" s="33">
        <v>2</v>
      </c>
      <c r="D13" s="49">
        <v>0.34843205574912894</v>
      </c>
      <c r="E13" s="54">
        <v>7</v>
      </c>
      <c r="F13" s="51">
        <v>5.0563420976596364E-2</v>
      </c>
      <c r="G13" s="33" t="s">
        <v>79</v>
      </c>
      <c r="H13" s="49" t="s">
        <v>79</v>
      </c>
      <c r="I13" s="54">
        <v>7</v>
      </c>
      <c r="J13" s="51">
        <v>3.687315634218289E-2</v>
      </c>
      <c r="K13" s="43">
        <v>40</v>
      </c>
      <c r="L13" s="46">
        <v>-100</v>
      </c>
      <c r="M13" s="43">
        <v>-22.222222222222214</v>
      </c>
    </row>
    <row r="14" spans="2:13" x14ac:dyDescent="0.25">
      <c r="B14" s="38" t="s">
        <v>138</v>
      </c>
      <c r="C14" s="36">
        <v>187</v>
      </c>
      <c r="D14" s="78">
        <v>32.6</v>
      </c>
      <c r="E14" s="55">
        <v>2320</v>
      </c>
      <c r="F14" s="79">
        <v>16.758162380814792</v>
      </c>
      <c r="G14" s="36">
        <v>63</v>
      </c>
      <c r="H14" s="78">
        <v>20.930232558139537</v>
      </c>
      <c r="I14" s="55">
        <v>3287</v>
      </c>
      <c r="J14" s="79">
        <v>17.314580699536453</v>
      </c>
      <c r="K14" s="44">
        <v>-2.1097046413502056</v>
      </c>
      <c r="L14" s="48">
        <v>-13.698630136986296</v>
      </c>
      <c r="M14" s="44">
        <v>-1.6751420879449626</v>
      </c>
    </row>
    <row r="15" spans="2:13" x14ac:dyDescent="0.25">
      <c r="B15" s="39" t="s">
        <v>183</v>
      </c>
      <c r="C15" s="40">
        <v>574</v>
      </c>
      <c r="D15" s="41">
        <v>100</v>
      </c>
      <c r="E15" s="42">
        <v>13844</v>
      </c>
      <c r="F15" s="41">
        <v>100</v>
      </c>
      <c r="G15" s="42">
        <v>301</v>
      </c>
      <c r="H15" s="41">
        <v>100</v>
      </c>
      <c r="I15" s="42">
        <v>18984</v>
      </c>
      <c r="J15" s="41">
        <v>100</v>
      </c>
      <c r="K15" s="41">
        <v>-1.353854923756586</v>
      </c>
      <c r="L15" s="41">
        <v>-12.5</v>
      </c>
      <c r="M15" s="41">
        <v>-0.8254100929892445</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I21"/>
  <sheetViews>
    <sheetView topLeftCell="A2" workbookViewId="0">
      <selection activeCell="C25" sqref="C25"/>
    </sheetView>
  </sheetViews>
  <sheetFormatPr defaultRowHeight="15" x14ac:dyDescent="0.25"/>
  <cols>
    <col min="1" max="1" width="9.140625" style="23"/>
    <col min="2" max="2" width="24.85546875" style="23" customWidth="1"/>
    <col min="3" max="16384" width="9.140625" style="23"/>
  </cols>
  <sheetData>
    <row r="2" spans="2:9" x14ac:dyDescent="0.25">
      <c r="B2" s="103" t="s">
        <v>277</v>
      </c>
      <c r="C2" s="103"/>
      <c r="D2" s="103"/>
      <c r="E2" s="103"/>
      <c r="F2" s="103"/>
    </row>
    <row r="3" spans="2:9" x14ac:dyDescent="0.25">
      <c r="B3" s="314" t="s">
        <v>139</v>
      </c>
      <c r="C3" s="314"/>
      <c r="D3" s="314"/>
      <c r="E3" s="314"/>
      <c r="F3" s="314"/>
    </row>
    <row r="4" spans="2:9" x14ac:dyDescent="0.25">
      <c r="B4" s="377" t="s">
        <v>127</v>
      </c>
      <c r="C4" s="312">
        <v>2017</v>
      </c>
      <c r="D4" s="312"/>
      <c r="E4" s="323">
        <v>2016</v>
      </c>
      <c r="F4" s="323"/>
    </row>
    <row r="5" spans="2:9" x14ac:dyDescent="0.25">
      <c r="B5" s="378"/>
      <c r="C5" s="312"/>
      <c r="D5" s="312"/>
      <c r="E5" s="323"/>
      <c r="F5" s="323"/>
    </row>
    <row r="6" spans="2:9" ht="27" x14ac:dyDescent="0.25">
      <c r="B6" s="379"/>
      <c r="C6" s="137" t="s">
        <v>11</v>
      </c>
      <c r="D6" s="137" t="s">
        <v>12</v>
      </c>
      <c r="E6" s="137" t="s">
        <v>11</v>
      </c>
      <c r="F6" s="137" t="s">
        <v>12</v>
      </c>
    </row>
    <row r="7" spans="2:9" x14ac:dyDescent="0.25">
      <c r="B7" s="228" t="s">
        <v>131</v>
      </c>
      <c r="C7" s="43">
        <v>1.1411992263056094</v>
      </c>
      <c r="D7" s="153">
        <v>0.85905649388468253</v>
      </c>
      <c r="E7" s="43">
        <v>1.4009844755774328</v>
      </c>
      <c r="F7" s="153">
        <v>1.067975176793188</v>
      </c>
    </row>
    <row r="8" spans="2:9" x14ac:dyDescent="0.25">
      <c r="B8" s="228" t="s">
        <v>132</v>
      </c>
      <c r="C8" s="43">
        <v>1.9607843137254901</v>
      </c>
      <c r="D8" s="153">
        <v>1.4084507042253522</v>
      </c>
      <c r="E8" s="43">
        <v>2.2388059701492535</v>
      </c>
      <c r="F8" s="153">
        <v>1.6483516483516485</v>
      </c>
    </row>
    <row r="9" spans="2:9" x14ac:dyDescent="0.25">
      <c r="B9" s="228" t="s">
        <v>133</v>
      </c>
      <c r="C9" s="43">
        <v>2.852926709296606</v>
      </c>
      <c r="D9" s="153">
        <v>1.997245179063361</v>
      </c>
      <c r="E9" s="43">
        <v>3.1239777559699049</v>
      </c>
      <c r="F9" s="153">
        <v>2.1761421898142874</v>
      </c>
    </row>
    <row r="10" spans="2:9" x14ac:dyDescent="0.25">
      <c r="B10" s="229" t="s">
        <v>134</v>
      </c>
      <c r="C10" s="44">
        <v>2.0652551197500868</v>
      </c>
      <c r="D10" s="48">
        <v>1.4935676184499529</v>
      </c>
      <c r="E10" s="44">
        <v>2.3233882030178328</v>
      </c>
      <c r="F10" s="48">
        <v>1.686372121966397</v>
      </c>
    </row>
    <row r="11" spans="2:9" x14ac:dyDescent="0.25">
      <c r="B11" s="228" t="s">
        <v>135</v>
      </c>
      <c r="C11" s="43">
        <v>2.5052192066805845</v>
      </c>
      <c r="D11" s="153">
        <v>1.7410228509249184</v>
      </c>
      <c r="E11" s="43">
        <v>3.1440162271805274</v>
      </c>
      <c r="F11" s="153">
        <v>2.1915871332626371</v>
      </c>
    </row>
    <row r="12" spans="2:9" x14ac:dyDescent="0.25">
      <c r="B12" s="228" t="s">
        <v>136</v>
      </c>
      <c r="C12" s="43">
        <v>3.7783375314861463</v>
      </c>
      <c r="D12" s="153">
        <v>2.5597269624573378</v>
      </c>
      <c r="E12" s="43">
        <v>2.2900763358778624</v>
      </c>
      <c r="F12" s="153">
        <v>1.5625</v>
      </c>
    </row>
    <row r="13" spans="2:9" x14ac:dyDescent="0.25">
      <c r="B13" s="228" t="s">
        <v>137</v>
      </c>
      <c r="C13" s="147" t="s">
        <v>79</v>
      </c>
      <c r="D13" s="239" t="s">
        <v>79</v>
      </c>
      <c r="E13" s="43">
        <v>40</v>
      </c>
      <c r="F13" s="153">
        <v>18.181818181818183</v>
      </c>
    </row>
    <row r="14" spans="2:9" x14ac:dyDescent="0.25">
      <c r="B14" s="230" t="s">
        <v>138</v>
      </c>
      <c r="C14" s="44">
        <v>2.7155172413793101</v>
      </c>
      <c r="D14" s="48">
        <v>1.8805970149253732</v>
      </c>
      <c r="E14" s="44">
        <v>3.0801687763713081</v>
      </c>
      <c r="F14" s="48">
        <v>2.1370023419203745</v>
      </c>
    </row>
    <row r="15" spans="2:9" x14ac:dyDescent="0.25">
      <c r="B15" s="39" t="s">
        <v>183</v>
      </c>
      <c r="C15" s="41">
        <v>2.1742271019936434</v>
      </c>
      <c r="D15" s="41">
        <v>1.560798548094374</v>
      </c>
      <c r="E15" s="41">
        <v>2.4511899672224597</v>
      </c>
      <c r="F15" s="41">
        <v>1.7653700092374012</v>
      </c>
    </row>
    <row r="16" spans="2:9" ht="16.5" customHeight="1" x14ac:dyDescent="0.3">
      <c r="B16" s="380" t="s">
        <v>243</v>
      </c>
      <c r="C16" s="381"/>
      <c r="D16" s="381"/>
      <c r="E16" s="381"/>
      <c r="F16" s="381"/>
      <c r="G16" s="381"/>
      <c r="H16" s="381"/>
      <c r="I16" s="381"/>
    </row>
    <row r="17" spans="2:9" ht="16.5" customHeight="1" x14ac:dyDescent="0.25">
      <c r="B17" s="117" t="s">
        <v>244</v>
      </c>
      <c r="C17" s="117"/>
      <c r="D17" s="117"/>
      <c r="E17" s="117"/>
      <c r="F17" s="117"/>
      <c r="G17" s="117"/>
      <c r="H17" s="117"/>
      <c r="I17" s="117"/>
    </row>
    <row r="21" spans="2:9" ht="16.5" x14ac:dyDescent="0.3">
      <c r="B21" s="380"/>
      <c r="C21" s="381"/>
      <c r="D21" s="381"/>
      <c r="E21" s="381"/>
      <c r="F21" s="381"/>
      <c r="G21" s="381"/>
      <c r="H21" s="381"/>
      <c r="I21" s="381"/>
    </row>
  </sheetData>
  <mergeCells count="6">
    <mergeCell ref="B21:I21"/>
    <mergeCell ref="B3:F3"/>
    <mergeCell ref="B4:B6"/>
    <mergeCell ref="C4:D5"/>
    <mergeCell ref="E4:F5"/>
    <mergeCell ref="B16:I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Q22"/>
  <sheetViews>
    <sheetView zoomScaleNormal="100" workbookViewId="0">
      <selection activeCell="A23" sqref="A23:XFD24"/>
    </sheetView>
  </sheetViews>
  <sheetFormatPr defaultRowHeight="15" x14ac:dyDescent="0.25"/>
  <cols>
    <col min="1" max="1" width="9.140625" style="23"/>
    <col min="2" max="2" width="25" style="23" customWidth="1"/>
    <col min="3" max="16384" width="9.140625" style="23"/>
  </cols>
  <sheetData>
    <row r="2" spans="2:17" ht="15" customHeight="1" x14ac:dyDescent="0.25">
      <c r="B2" s="26" t="s">
        <v>279</v>
      </c>
      <c r="C2" s="26"/>
      <c r="D2" s="26"/>
      <c r="E2" s="26"/>
      <c r="F2" s="26"/>
      <c r="G2" s="26"/>
      <c r="H2" s="26"/>
      <c r="I2" s="26"/>
      <c r="J2" s="26"/>
    </row>
    <row r="3" spans="2:17" x14ac:dyDescent="0.25">
      <c r="B3" s="384" t="s">
        <v>278</v>
      </c>
      <c r="C3" s="385"/>
      <c r="D3" s="385"/>
      <c r="E3" s="385"/>
      <c r="F3" s="385"/>
      <c r="G3" s="385"/>
      <c r="H3" s="385"/>
      <c r="I3" s="385"/>
    </row>
    <row r="4" spans="2:17" ht="15" customHeight="1" x14ac:dyDescent="0.25">
      <c r="B4" s="386" t="s">
        <v>68</v>
      </c>
      <c r="C4" s="387" t="s">
        <v>41</v>
      </c>
      <c r="D4" s="387"/>
      <c r="E4" s="387"/>
      <c r="F4" s="382" t="s">
        <v>69</v>
      </c>
      <c r="G4" s="382"/>
      <c r="H4" s="382"/>
      <c r="I4" s="383" t="s">
        <v>16</v>
      </c>
    </row>
    <row r="5" spans="2:17" x14ac:dyDescent="0.25">
      <c r="B5" s="386"/>
      <c r="C5" s="53" t="s">
        <v>3</v>
      </c>
      <c r="D5" s="53" t="s">
        <v>4</v>
      </c>
      <c r="E5" s="53" t="s">
        <v>5</v>
      </c>
      <c r="F5" s="53" t="s">
        <v>3</v>
      </c>
      <c r="G5" s="53" t="s">
        <v>4</v>
      </c>
      <c r="H5" s="53" t="s">
        <v>5</v>
      </c>
      <c r="I5" s="383"/>
    </row>
    <row r="6" spans="2:17" x14ac:dyDescent="0.25">
      <c r="B6" s="198" t="s">
        <v>70</v>
      </c>
      <c r="C6" s="189">
        <v>810</v>
      </c>
      <c r="D6" s="190">
        <v>45</v>
      </c>
      <c r="E6" s="189">
        <v>1417</v>
      </c>
      <c r="F6" s="231">
        <v>5.85</v>
      </c>
      <c r="G6" s="164">
        <v>14.95</v>
      </c>
      <c r="H6" s="231">
        <v>7.46</v>
      </c>
      <c r="I6" s="164">
        <f>+D6/C6*100</f>
        <v>5.5555555555555554</v>
      </c>
      <c r="K6" s="74"/>
      <c r="L6" s="74"/>
      <c r="M6" s="74"/>
      <c r="N6" s="74"/>
      <c r="O6" s="74"/>
      <c r="P6" s="74"/>
      <c r="Q6" s="74"/>
    </row>
    <row r="7" spans="2:17" x14ac:dyDescent="0.25">
      <c r="B7" s="198" t="s">
        <v>71</v>
      </c>
      <c r="C7" s="189">
        <v>4836</v>
      </c>
      <c r="D7" s="190">
        <v>59</v>
      </c>
      <c r="E7" s="189">
        <v>6740</v>
      </c>
      <c r="F7" s="231">
        <v>34.93</v>
      </c>
      <c r="G7" s="164">
        <v>19.600000000000001</v>
      </c>
      <c r="H7" s="231">
        <v>35.5</v>
      </c>
      <c r="I7" s="164">
        <f t="shared" ref="I7:I19" si="0">+D7/C7*100</f>
        <v>1.2200165425971878</v>
      </c>
      <c r="K7" s="74"/>
      <c r="L7" s="74"/>
      <c r="M7" s="74"/>
      <c r="N7" s="74"/>
      <c r="O7" s="74"/>
      <c r="P7" s="74"/>
      <c r="Q7" s="74"/>
    </row>
    <row r="8" spans="2:17" x14ac:dyDescent="0.25">
      <c r="B8" s="198" t="s">
        <v>72</v>
      </c>
      <c r="C8" s="189">
        <v>1569</v>
      </c>
      <c r="D8" s="190">
        <v>13</v>
      </c>
      <c r="E8" s="189">
        <v>1944</v>
      </c>
      <c r="F8" s="231">
        <v>11.33</v>
      </c>
      <c r="G8" s="164">
        <v>4.32</v>
      </c>
      <c r="H8" s="231">
        <v>10.24</v>
      </c>
      <c r="I8" s="164">
        <f t="shared" si="0"/>
        <v>0.82855321861057996</v>
      </c>
      <c r="K8" s="74"/>
      <c r="L8" s="74"/>
      <c r="M8" s="74"/>
      <c r="N8" s="74"/>
      <c r="O8" s="74"/>
      <c r="P8" s="74"/>
      <c r="Q8" s="74"/>
    </row>
    <row r="9" spans="2:17" x14ac:dyDescent="0.25">
      <c r="B9" s="198" t="s">
        <v>73</v>
      </c>
      <c r="C9" s="189">
        <v>2698</v>
      </c>
      <c r="D9" s="190">
        <v>29</v>
      </c>
      <c r="E9" s="189">
        <v>4321</v>
      </c>
      <c r="F9" s="231">
        <v>19.489999999999998</v>
      </c>
      <c r="G9" s="164">
        <v>9.6300000000000008</v>
      </c>
      <c r="H9" s="231">
        <v>22.76</v>
      </c>
      <c r="I9" s="164">
        <f t="shared" si="0"/>
        <v>1.0748702742772425</v>
      </c>
      <c r="K9" s="74"/>
      <c r="L9" s="74"/>
      <c r="M9" s="74"/>
      <c r="N9" s="74"/>
      <c r="O9" s="74"/>
      <c r="P9" s="74"/>
      <c r="Q9" s="74"/>
    </row>
    <row r="10" spans="2:17" x14ac:dyDescent="0.25">
      <c r="B10" s="30" t="s">
        <v>280</v>
      </c>
      <c r="C10" s="143">
        <v>352</v>
      </c>
      <c r="D10" s="175">
        <v>6</v>
      </c>
      <c r="E10" s="143">
        <v>478</v>
      </c>
      <c r="F10" s="178">
        <v>2.54</v>
      </c>
      <c r="G10" s="177">
        <v>1.99</v>
      </c>
      <c r="H10" s="178">
        <v>2.52</v>
      </c>
      <c r="I10" s="147">
        <f t="shared" si="0"/>
        <v>1.7045454545454544</v>
      </c>
      <c r="K10" s="74"/>
      <c r="L10" s="74"/>
      <c r="M10" s="74"/>
      <c r="N10" s="74"/>
      <c r="O10" s="74"/>
      <c r="P10" s="74"/>
      <c r="Q10" s="74"/>
    </row>
    <row r="11" spans="2:17" x14ac:dyDescent="0.25">
      <c r="B11" s="8" t="s">
        <v>74</v>
      </c>
      <c r="C11" s="232">
        <v>10265</v>
      </c>
      <c r="D11" s="233">
        <v>152</v>
      </c>
      <c r="E11" s="232">
        <v>14900</v>
      </c>
      <c r="F11" s="234">
        <v>74.150000000000006</v>
      </c>
      <c r="G11" s="235">
        <v>50.5</v>
      </c>
      <c r="H11" s="234">
        <v>78.489999999999995</v>
      </c>
      <c r="I11" s="236">
        <f t="shared" si="0"/>
        <v>1.4807598636142232</v>
      </c>
      <c r="K11" s="74"/>
      <c r="L11" s="74"/>
      <c r="M11" s="74"/>
      <c r="N11" s="74"/>
      <c r="O11" s="74"/>
      <c r="P11" s="74"/>
      <c r="Q11" s="74"/>
    </row>
    <row r="12" spans="2:17" x14ac:dyDescent="0.25">
      <c r="B12" s="30" t="s">
        <v>75</v>
      </c>
      <c r="C12" s="143">
        <v>1103</v>
      </c>
      <c r="D12" s="175">
        <v>36</v>
      </c>
      <c r="E12" s="143">
        <v>1203</v>
      </c>
      <c r="F12" s="178">
        <v>7.97</v>
      </c>
      <c r="G12" s="177">
        <v>11.96</v>
      </c>
      <c r="H12" s="178">
        <v>6.34</v>
      </c>
      <c r="I12" s="147">
        <f t="shared" si="0"/>
        <v>3.2638259292837715</v>
      </c>
      <c r="K12" s="74"/>
      <c r="L12" s="74"/>
      <c r="M12" s="74"/>
      <c r="N12" s="74"/>
      <c r="O12" s="74"/>
      <c r="P12" s="74"/>
      <c r="Q12" s="74"/>
    </row>
    <row r="13" spans="2:17" x14ac:dyDescent="0.25">
      <c r="B13" s="30" t="s">
        <v>76</v>
      </c>
      <c r="C13" s="143">
        <v>108</v>
      </c>
      <c r="D13" s="175">
        <v>3</v>
      </c>
      <c r="E13" s="143">
        <v>115</v>
      </c>
      <c r="F13" s="178">
        <v>0.78</v>
      </c>
      <c r="G13" s="177">
        <v>1</v>
      </c>
      <c r="H13" s="178">
        <v>0.61</v>
      </c>
      <c r="I13" s="147">
        <f t="shared" si="0"/>
        <v>2.7777777777777777</v>
      </c>
      <c r="K13" s="74"/>
      <c r="L13" s="74"/>
      <c r="M13" s="74"/>
      <c r="N13" s="74"/>
      <c r="O13" s="74"/>
      <c r="P13" s="74"/>
      <c r="Q13" s="74"/>
    </row>
    <row r="14" spans="2:17" x14ac:dyDescent="0.25">
      <c r="B14" s="30" t="s">
        <v>77</v>
      </c>
      <c r="C14" s="143">
        <v>436</v>
      </c>
      <c r="D14" s="175">
        <v>34</v>
      </c>
      <c r="E14" s="143">
        <v>538</v>
      </c>
      <c r="F14" s="178">
        <v>3.15</v>
      </c>
      <c r="G14" s="177">
        <v>11.3</v>
      </c>
      <c r="H14" s="178">
        <v>2.83</v>
      </c>
      <c r="I14" s="147">
        <f t="shared" si="0"/>
        <v>7.7981651376146797</v>
      </c>
      <c r="K14" s="74"/>
      <c r="L14" s="74"/>
      <c r="M14" s="74"/>
      <c r="N14" s="74"/>
      <c r="O14" s="74"/>
      <c r="P14" s="74"/>
      <c r="Q14" s="74"/>
    </row>
    <row r="15" spans="2:17" x14ac:dyDescent="0.25">
      <c r="B15" s="30" t="s">
        <v>78</v>
      </c>
      <c r="C15" s="237" t="s">
        <v>79</v>
      </c>
      <c r="D15" s="238" t="s">
        <v>79</v>
      </c>
      <c r="E15" s="237" t="s">
        <v>79</v>
      </c>
      <c r="F15" s="239" t="s">
        <v>79</v>
      </c>
      <c r="G15" s="240" t="s">
        <v>79</v>
      </c>
      <c r="H15" s="239" t="s">
        <v>79</v>
      </c>
      <c r="I15" s="237" t="s">
        <v>79</v>
      </c>
    </row>
    <row r="16" spans="2:17" x14ac:dyDescent="0.25">
      <c r="B16" s="30" t="s">
        <v>80</v>
      </c>
      <c r="C16" s="143">
        <v>1696</v>
      </c>
      <c r="D16" s="175">
        <v>72</v>
      </c>
      <c r="E16" s="143">
        <v>1982</v>
      </c>
      <c r="F16" s="178">
        <v>12.25</v>
      </c>
      <c r="G16" s="177">
        <v>23.92</v>
      </c>
      <c r="H16" s="178">
        <v>10.44</v>
      </c>
      <c r="I16" s="147">
        <f t="shared" si="0"/>
        <v>4.2452830188679247</v>
      </c>
      <c r="K16" s="74"/>
      <c r="L16" s="74"/>
      <c r="M16" s="74"/>
      <c r="N16" s="74"/>
      <c r="O16" s="74"/>
      <c r="P16" s="74"/>
      <c r="Q16" s="74"/>
    </row>
    <row r="17" spans="2:17" x14ac:dyDescent="0.25">
      <c r="B17" s="30" t="s">
        <v>81</v>
      </c>
      <c r="C17" s="143">
        <v>57</v>
      </c>
      <c r="D17" s="175">
        <v>1</v>
      </c>
      <c r="E17" s="143">
        <v>62</v>
      </c>
      <c r="F17" s="178">
        <v>0.41</v>
      </c>
      <c r="G17" s="177">
        <v>0.33</v>
      </c>
      <c r="H17" s="178">
        <v>0.33</v>
      </c>
      <c r="I17" s="147">
        <f t="shared" si="0"/>
        <v>1.7543859649122806</v>
      </c>
      <c r="K17" s="74"/>
      <c r="L17" s="74"/>
      <c r="M17" s="74"/>
      <c r="N17" s="74"/>
      <c r="O17" s="74"/>
      <c r="P17" s="74"/>
      <c r="Q17" s="74"/>
    </row>
    <row r="18" spans="2:17" x14ac:dyDescent="0.25">
      <c r="B18" s="30" t="s">
        <v>82</v>
      </c>
      <c r="C18" s="143">
        <v>179</v>
      </c>
      <c r="D18" s="175">
        <v>3</v>
      </c>
      <c r="E18" s="143">
        <v>184</v>
      </c>
      <c r="F18" s="178">
        <v>1.29</v>
      </c>
      <c r="G18" s="177">
        <v>1</v>
      </c>
      <c r="H18" s="178">
        <v>0.97</v>
      </c>
      <c r="I18" s="147">
        <f t="shared" si="0"/>
        <v>1.6759776536312849</v>
      </c>
      <c r="K18" s="74"/>
      <c r="L18" s="74"/>
      <c r="M18" s="74"/>
      <c r="N18" s="74"/>
      <c r="O18" s="74"/>
      <c r="P18" s="74"/>
      <c r="Q18" s="74"/>
    </row>
    <row r="19" spans="2:17" x14ac:dyDescent="0.25">
      <c r="B19" s="241" t="s">
        <v>83</v>
      </c>
      <c r="C19" s="242">
        <v>3579</v>
      </c>
      <c r="D19" s="243">
        <v>149</v>
      </c>
      <c r="E19" s="242">
        <v>4084</v>
      </c>
      <c r="F19" s="244">
        <v>25.85</v>
      </c>
      <c r="G19" s="245">
        <v>49.5</v>
      </c>
      <c r="H19" s="244">
        <v>21.51</v>
      </c>
      <c r="I19" s="245">
        <f t="shared" si="0"/>
        <v>4.1631740709695446</v>
      </c>
      <c r="K19" s="74"/>
      <c r="L19" s="74"/>
      <c r="M19" s="74"/>
      <c r="N19" s="74"/>
      <c r="O19" s="74"/>
      <c r="P19" s="74"/>
      <c r="Q19" s="74"/>
    </row>
    <row r="20" spans="2:17" x14ac:dyDescent="0.25">
      <c r="B20" s="205" t="s">
        <v>84</v>
      </c>
      <c r="C20" s="246">
        <v>13844</v>
      </c>
      <c r="D20" s="246">
        <v>301</v>
      </c>
      <c r="E20" s="246">
        <v>18984</v>
      </c>
      <c r="F20" s="194">
        <v>100</v>
      </c>
      <c r="G20" s="247">
        <v>100</v>
      </c>
      <c r="H20" s="194">
        <v>100</v>
      </c>
      <c r="I20" s="194">
        <f>+D20/C20*100</f>
        <v>2.1742271019936434</v>
      </c>
      <c r="K20" s="74"/>
      <c r="L20" s="74"/>
      <c r="M20" s="74"/>
      <c r="N20" s="74"/>
      <c r="O20" s="74"/>
      <c r="P20" s="74"/>
      <c r="Q20" s="74"/>
    </row>
    <row r="21" spans="2:17" s="196" customFormat="1" ht="16.5" x14ac:dyDescent="0.3">
      <c r="B21" s="248" t="s">
        <v>243</v>
      </c>
      <c r="C21" s="249"/>
      <c r="D21" s="249"/>
      <c r="E21" s="249"/>
      <c r="F21" s="249"/>
      <c r="G21" s="249"/>
      <c r="H21" s="249"/>
      <c r="I21" s="249"/>
      <c r="K21" s="250"/>
      <c r="L21" s="250"/>
      <c r="M21" s="250"/>
      <c r="N21" s="250"/>
      <c r="O21" s="250"/>
      <c r="P21" s="250"/>
      <c r="Q21" s="250"/>
    </row>
    <row r="22" spans="2:17" s="196" customFormat="1" ht="16.5" x14ac:dyDescent="0.3">
      <c r="B22" s="251"/>
      <c r="C22" s="141"/>
      <c r="D22" s="141"/>
      <c r="E22" s="141"/>
      <c r="F22" s="141"/>
      <c r="G22" s="141"/>
      <c r="H22" s="141"/>
      <c r="I22" s="141"/>
      <c r="K22" s="250"/>
      <c r="L22" s="250"/>
      <c r="M22" s="250"/>
      <c r="N22" s="250"/>
      <c r="O22" s="250"/>
      <c r="P22" s="250"/>
      <c r="Q22" s="250"/>
    </row>
  </sheetData>
  <mergeCells count="5">
    <mergeCell ref="F4:H4"/>
    <mergeCell ref="I4:I5"/>
    <mergeCell ref="B3:I3"/>
    <mergeCell ref="B4:B5"/>
    <mergeCell ref="C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H32"/>
  <sheetViews>
    <sheetView workbookViewId="0"/>
  </sheetViews>
  <sheetFormatPr defaultRowHeight="15" x14ac:dyDescent="0.25"/>
  <cols>
    <col min="1" max="1" width="9.140625" style="23"/>
    <col min="2" max="2" width="60" style="23" customWidth="1"/>
    <col min="3" max="8" width="9.140625" style="23"/>
  </cols>
  <sheetData>
    <row r="2" spans="2:8" s="23" customFormat="1" x14ac:dyDescent="0.25">
      <c r="B2" s="26" t="s">
        <v>283</v>
      </c>
    </row>
    <row r="3" spans="2:8" s="23" customFormat="1" x14ac:dyDescent="0.25">
      <c r="B3" s="140" t="s">
        <v>98</v>
      </c>
    </row>
    <row r="4" spans="2:8" s="23" customFormat="1" ht="15" customHeight="1" x14ac:dyDescent="0.25">
      <c r="B4" s="388" t="s">
        <v>99</v>
      </c>
      <c r="C4" s="389" t="s">
        <v>20</v>
      </c>
      <c r="D4" s="389"/>
      <c r="E4" s="357" t="s">
        <v>100</v>
      </c>
      <c r="F4" s="357"/>
      <c r="G4" s="389" t="s">
        <v>13</v>
      </c>
      <c r="H4" s="389"/>
    </row>
    <row r="5" spans="2:8" s="23" customFormat="1" x14ac:dyDescent="0.25">
      <c r="B5" s="388"/>
      <c r="C5" s="252" t="s">
        <v>41</v>
      </c>
      <c r="D5" s="209" t="s">
        <v>101</v>
      </c>
      <c r="E5" s="252" t="s">
        <v>41</v>
      </c>
      <c r="F5" s="209" t="s">
        <v>101</v>
      </c>
      <c r="G5" s="252" t="s">
        <v>41</v>
      </c>
      <c r="H5" s="209" t="s">
        <v>101</v>
      </c>
    </row>
    <row r="6" spans="2:8" s="23" customFormat="1" ht="15" customHeight="1" x14ac:dyDescent="0.25">
      <c r="B6" s="210" t="s">
        <v>102</v>
      </c>
      <c r="C6" s="253">
        <v>2227</v>
      </c>
      <c r="D6" s="254">
        <v>18.764745534209641</v>
      </c>
      <c r="E6" s="253">
        <v>1170</v>
      </c>
      <c r="F6" s="254">
        <v>20.91152815013405</v>
      </c>
      <c r="G6" s="253">
        <v>3397</v>
      </c>
      <c r="H6" s="255">
        <v>19.452556834449979</v>
      </c>
    </row>
    <row r="7" spans="2:8" s="23" customFormat="1" ht="15" customHeight="1" x14ac:dyDescent="0.25">
      <c r="B7" s="210" t="s">
        <v>103</v>
      </c>
      <c r="C7" s="253">
        <v>2327</v>
      </c>
      <c r="D7" s="254">
        <v>19.607347489046177</v>
      </c>
      <c r="E7" s="253">
        <v>582</v>
      </c>
      <c r="F7" s="254">
        <v>10.402144772117962</v>
      </c>
      <c r="G7" s="253">
        <v>2909</v>
      </c>
      <c r="H7" s="255">
        <v>16.658077077249043</v>
      </c>
    </row>
    <row r="8" spans="2:8" s="23" customFormat="1" ht="15" customHeight="1" x14ac:dyDescent="0.25">
      <c r="B8" s="210" t="s">
        <v>104</v>
      </c>
      <c r="C8" s="253">
        <v>812</v>
      </c>
      <c r="D8" s="254">
        <v>6.8419278732726658</v>
      </c>
      <c r="E8" s="253">
        <v>234</v>
      </c>
      <c r="F8" s="254">
        <v>4.1823056300268098</v>
      </c>
      <c r="G8" s="253">
        <v>1046</v>
      </c>
      <c r="H8" s="255">
        <v>5.9898070205577501</v>
      </c>
    </row>
    <row r="9" spans="2:8" s="23" customFormat="1" ht="15" customHeight="1" x14ac:dyDescent="0.25">
      <c r="B9" s="210" t="s">
        <v>105</v>
      </c>
      <c r="C9" s="253">
        <v>549</v>
      </c>
      <c r="D9" s="254">
        <v>4.6258847320525787</v>
      </c>
      <c r="E9" s="253">
        <v>146</v>
      </c>
      <c r="F9" s="254">
        <v>2.609472743521001</v>
      </c>
      <c r="G9" s="253">
        <v>695</v>
      </c>
      <c r="H9" s="255">
        <v>3.9798430968333047</v>
      </c>
    </row>
    <row r="10" spans="2:8" s="23" customFormat="1" ht="15" customHeight="1" x14ac:dyDescent="0.25">
      <c r="B10" s="210" t="s">
        <v>106</v>
      </c>
      <c r="C10" s="253">
        <v>863</v>
      </c>
      <c r="D10" s="254">
        <v>7.2716548702392982</v>
      </c>
      <c r="E10" s="253">
        <v>186</v>
      </c>
      <c r="F10" s="254">
        <v>3.3243967828418231</v>
      </c>
      <c r="G10" s="253">
        <v>1049</v>
      </c>
      <c r="H10" s="255">
        <v>6.006986199393002</v>
      </c>
    </row>
    <row r="11" spans="2:8" s="23" customFormat="1" ht="15" customHeight="1" x14ac:dyDescent="0.25">
      <c r="B11" s="210" t="s">
        <v>107</v>
      </c>
      <c r="C11" s="253">
        <v>103</v>
      </c>
      <c r="D11" s="254">
        <v>0.86788001348163135</v>
      </c>
      <c r="E11" s="256">
        <v>16</v>
      </c>
      <c r="F11" s="260">
        <v>0.28596961572832885</v>
      </c>
      <c r="G11" s="253">
        <v>119</v>
      </c>
      <c r="H11" s="255">
        <v>0.68144076046498303</v>
      </c>
    </row>
    <row r="12" spans="2:8" s="23" customFormat="1" ht="15" customHeight="1" x14ac:dyDescent="0.25">
      <c r="B12" s="210" t="s">
        <v>108</v>
      </c>
      <c r="C12" s="253">
        <v>856</v>
      </c>
      <c r="D12" s="254">
        <v>7.2126727334007423</v>
      </c>
      <c r="E12" s="253">
        <v>705</v>
      </c>
      <c r="F12" s="254">
        <v>12.600536193029491</v>
      </c>
      <c r="G12" s="253">
        <v>1561</v>
      </c>
      <c r="H12" s="255">
        <v>8.9388993872759546</v>
      </c>
    </row>
    <row r="13" spans="2:8" s="23" customFormat="1" ht="15" customHeight="1" x14ac:dyDescent="0.25">
      <c r="B13" s="210" t="s">
        <v>109</v>
      </c>
      <c r="C13" s="253">
        <v>838</v>
      </c>
      <c r="D13" s="254">
        <v>7.0610043815301653</v>
      </c>
      <c r="E13" s="253">
        <v>696</v>
      </c>
      <c r="F13" s="254">
        <v>12.439678284182305</v>
      </c>
      <c r="G13" s="253">
        <v>1534</v>
      </c>
      <c r="H13" s="255">
        <v>8.784286777758691</v>
      </c>
    </row>
    <row r="14" spans="2:8" s="23" customFormat="1" ht="15" customHeight="1" x14ac:dyDescent="0.25">
      <c r="B14" s="210" t="s">
        <v>110</v>
      </c>
      <c r="C14" s="253">
        <v>18</v>
      </c>
      <c r="D14" s="254">
        <v>0.15166835187057634</v>
      </c>
      <c r="E14" s="253">
        <v>9</v>
      </c>
      <c r="F14" s="254">
        <v>0.16085790884718498</v>
      </c>
      <c r="G14" s="253">
        <v>27</v>
      </c>
      <c r="H14" s="254">
        <v>0.15461260951726508</v>
      </c>
    </row>
    <row r="15" spans="2:8" s="23" customFormat="1" ht="15" customHeight="1" x14ac:dyDescent="0.25">
      <c r="B15" s="210" t="s">
        <v>111</v>
      </c>
      <c r="C15" s="253">
        <v>1029</v>
      </c>
      <c r="D15" s="254">
        <v>8.6703741152679488</v>
      </c>
      <c r="E15" s="253">
        <v>812</v>
      </c>
      <c r="F15" s="254">
        <v>14.51295799821269</v>
      </c>
      <c r="G15" s="253">
        <v>1841</v>
      </c>
      <c r="H15" s="254">
        <v>10.542289411899445</v>
      </c>
    </row>
    <row r="16" spans="2:8" s="23" customFormat="1" ht="15" customHeight="1" x14ac:dyDescent="0.25">
      <c r="B16" s="210" t="s">
        <v>112</v>
      </c>
      <c r="C16" s="253">
        <v>1072</v>
      </c>
      <c r="D16" s="254">
        <v>9.0326929558476579</v>
      </c>
      <c r="E16" s="253">
        <v>367</v>
      </c>
      <c r="F16" s="254">
        <v>6.5594280607685436</v>
      </c>
      <c r="G16" s="253">
        <v>1439</v>
      </c>
      <c r="H16" s="254">
        <v>8.2402794479757215</v>
      </c>
    </row>
    <row r="17" spans="2:8" s="23" customFormat="1" ht="15" customHeight="1" x14ac:dyDescent="0.25">
      <c r="B17" s="210" t="s">
        <v>113</v>
      </c>
      <c r="C17" s="253">
        <v>286</v>
      </c>
      <c r="D17" s="254">
        <v>2.4098415908324906</v>
      </c>
      <c r="E17" s="253">
        <v>67</v>
      </c>
      <c r="F17" s="254">
        <v>1.1974977658623771</v>
      </c>
      <c r="G17" s="253">
        <v>353</v>
      </c>
      <c r="H17" s="254">
        <v>2.0214167096146136</v>
      </c>
    </row>
    <row r="18" spans="2:8" s="23" customFormat="1" ht="15" customHeight="1" x14ac:dyDescent="0.25">
      <c r="B18" s="210" t="s">
        <v>114</v>
      </c>
      <c r="C18" s="253">
        <v>292</v>
      </c>
      <c r="D18" s="254">
        <v>2.4603977081226831</v>
      </c>
      <c r="E18" s="253">
        <v>184</v>
      </c>
      <c r="F18" s="254">
        <v>3.2886505808757822</v>
      </c>
      <c r="G18" s="253">
        <v>476</v>
      </c>
      <c r="H18" s="254">
        <v>2.7257630418599321</v>
      </c>
    </row>
    <row r="19" spans="2:8" s="23" customFormat="1" ht="15" customHeight="1" x14ac:dyDescent="0.25">
      <c r="B19" s="210" t="s">
        <v>115</v>
      </c>
      <c r="C19" s="253">
        <v>266</v>
      </c>
      <c r="D19" s="254">
        <v>2.2413211998651836</v>
      </c>
      <c r="E19" s="253">
        <v>129</v>
      </c>
      <c r="F19" s="254">
        <v>2.3056300268096517</v>
      </c>
      <c r="G19" s="253">
        <v>395</v>
      </c>
      <c r="H19" s="254">
        <v>2.2619252133081371</v>
      </c>
    </row>
    <row r="20" spans="2:8" s="23" customFormat="1" ht="15" customHeight="1" x14ac:dyDescent="0.25">
      <c r="B20" s="210" t="s">
        <v>116</v>
      </c>
      <c r="C20" s="253">
        <v>489</v>
      </c>
      <c r="D20" s="254">
        <v>4.1203235591506573</v>
      </c>
      <c r="E20" s="256">
        <v>15</v>
      </c>
      <c r="F20" s="261">
        <v>0.26809651474530832</v>
      </c>
      <c r="G20" s="253">
        <v>504</v>
      </c>
      <c r="H20" s="254">
        <v>2.8861020443222816</v>
      </c>
    </row>
    <row r="21" spans="2:8" s="23" customFormat="1" ht="15" customHeight="1" x14ac:dyDescent="0.25">
      <c r="B21" s="210" t="s">
        <v>117</v>
      </c>
      <c r="C21" s="253">
        <v>186</v>
      </c>
      <c r="D21" s="254">
        <v>1.5672396359959553</v>
      </c>
      <c r="E21" s="253">
        <v>178</v>
      </c>
      <c r="F21" s="254">
        <v>3.1814119749776584</v>
      </c>
      <c r="G21" s="253">
        <v>364</v>
      </c>
      <c r="H21" s="254">
        <v>2.0844070320105366</v>
      </c>
    </row>
    <row r="22" spans="2:8" s="23" customFormat="1" ht="15" customHeight="1" x14ac:dyDescent="0.25">
      <c r="B22" s="210" t="s">
        <v>118</v>
      </c>
      <c r="C22" s="253">
        <v>97</v>
      </c>
      <c r="D22" s="254">
        <v>0.81732389619143908</v>
      </c>
      <c r="E22" s="253">
        <v>28</v>
      </c>
      <c r="F22" s="254">
        <v>0.50044682752457548</v>
      </c>
      <c r="G22" s="253">
        <v>125</v>
      </c>
      <c r="H22" s="254">
        <v>0.71579911813548647</v>
      </c>
    </row>
    <row r="23" spans="2:8" s="23" customFormat="1" ht="15" customHeight="1" x14ac:dyDescent="0.25">
      <c r="B23" s="210" t="s">
        <v>119</v>
      </c>
      <c r="C23" s="253">
        <v>81</v>
      </c>
      <c r="D23" s="254">
        <v>0.68250758341759354</v>
      </c>
      <c r="E23" s="253">
        <v>106</v>
      </c>
      <c r="F23" s="254">
        <v>1.8945487042001787</v>
      </c>
      <c r="G23" s="253">
        <v>187</v>
      </c>
      <c r="H23" s="254">
        <v>1.0708354807306877</v>
      </c>
    </row>
    <row r="24" spans="2:8" s="23" customFormat="1" ht="15" customHeight="1" x14ac:dyDescent="0.25">
      <c r="B24" s="210" t="s">
        <v>239</v>
      </c>
      <c r="C24" s="253">
        <v>60</v>
      </c>
      <c r="D24" s="254">
        <v>0.50556117290192115</v>
      </c>
      <c r="E24" s="253">
        <v>72</v>
      </c>
      <c r="F24" s="254">
        <v>1.2868632707774799</v>
      </c>
      <c r="G24" s="253">
        <v>132</v>
      </c>
      <c r="H24" s="254">
        <v>0.75588386875107372</v>
      </c>
    </row>
    <row r="25" spans="2:8" s="23" customFormat="1" ht="15" customHeight="1" x14ac:dyDescent="0.25">
      <c r="B25" s="210" t="s">
        <v>120</v>
      </c>
      <c r="C25" s="253">
        <v>904</v>
      </c>
      <c r="D25" s="254">
        <v>7.6171216717222778</v>
      </c>
      <c r="E25" s="253">
        <v>284</v>
      </c>
      <c r="F25" s="254">
        <v>5.0759606791778369</v>
      </c>
      <c r="G25" s="253">
        <v>1188</v>
      </c>
      <c r="H25" s="254">
        <v>6.8029548187596625</v>
      </c>
    </row>
    <row r="26" spans="2:8" s="23" customFormat="1" ht="15" customHeight="1" x14ac:dyDescent="0.25">
      <c r="B26" s="210" t="s">
        <v>121</v>
      </c>
      <c r="C26" s="253">
        <v>435</v>
      </c>
      <c r="D26" s="254">
        <v>3.665318503538928</v>
      </c>
      <c r="E26" s="253">
        <v>170</v>
      </c>
      <c r="F26" s="254">
        <v>3.0384271671134941</v>
      </c>
      <c r="G26" s="253">
        <v>605</v>
      </c>
      <c r="H26" s="254">
        <v>3.4644677317757542</v>
      </c>
    </row>
    <row r="27" spans="2:8" s="23" customFormat="1" ht="15" customHeight="1" x14ac:dyDescent="0.25">
      <c r="B27" s="210" t="s">
        <v>122</v>
      </c>
      <c r="C27" s="253">
        <v>338</v>
      </c>
      <c r="D27" s="254">
        <v>2.8479946073474891</v>
      </c>
      <c r="E27" s="253">
        <v>55</v>
      </c>
      <c r="F27" s="254">
        <v>0.98302055406613054</v>
      </c>
      <c r="G27" s="253">
        <v>393</v>
      </c>
      <c r="H27" s="254">
        <v>2.2504724274179693</v>
      </c>
    </row>
    <row r="28" spans="2:8" s="23" customFormat="1" ht="15" customHeight="1" x14ac:dyDescent="0.25">
      <c r="B28" s="210" t="s">
        <v>123</v>
      </c>
      <c r="C28" s="253">
        <v>10945</v>
      </c>
      <c r="D28" s="254">
        <v>92.222783956858777</v>
      </c>
      <c r="E28" s="253">
        <v>4924</v>
      </c>
      <c r="F28" s="254">
        <v>88.007149240393218</v>
      </c>
      <c r="G28" s="253">
        <v>15869</v>
      </c>
      <c r="H28" s="254">
        <v>90.872129645536276</v>
      </c>
    </row>
    <row r="29" spans="2:8" s="23" customFormat="1" ht="15" customHeight="1" x14ac:dyDescent="0.25">
      <c r="B29" s="210" t="s">
        <v>124</v>
      </c>
      <c r="C29" s="253">
        <v>923</v>
      </c>
      <c r="D29" s="254">
        <v>7.7772160431412205</v>
      </c>
      <c r="E29" s="253">
        <v>671</v>
      </c>
      <c r="F29" s="254">
        <v>11.992850759606792</v>
      </c>
      <c r="G29" s="253">
        <v>1594</v>
      </c>
      <c r="H29" s="254">
        <v>9.1278703544637221</v>
      </c>
    </row>
    <row r="30" spans="2:8" s="23" customFormat="1" x14ac:dyDescent="0.25">
      <c r="B30" s="257" t="s">
        <v>125</v>
      </c>
      <c r="C30" s="258">
        <v>11868</v>
      </c>
      <c r="D30" s="259">
        <v>100</v>
      </c>
      <c r="E30" s="258">
        <v>5595</v>
      </c>
      <c r="F30" s="259">
        <v>100</v>
      </c>
      <c r="G30" s="258">
        <v>17463</v>
      </c>
      <c r="H30" s="259">
        <v>100</v>
      </c>
    </row>
    <row r="31" spans="2:8" s="23" customFormat="1" ht="26.25" customHeight="1" x14ac:dyDescent="0.25">
      <c r="B31" s="390" t="s">
        <v>281</v>
      </c>
      <c r="C31" s="391"/>
      <c r="D31" s="391"/>
      <c r="E31" s="391"/>
      <c r="F31" s="391"/>
      <c r="G31" s="391"/>
      <c r="H31" s="391"/>
    </row>
    <row r="32" spans="2:8" s="23" customFormat="1" ht="50.25" customHeight="1" x14ac:dyDescent="0.3">
      <c r="B32" s="380" t="s">
        <v>282</v>
      </c>
      <c r="C32" s="381"/>
      <c r="D32" s="381"/>
      <c r="E32" s="381"/>
      <c r="F32" s="381"/>
      <c r="G32" s="381"/>
      <c r="H32" s="381"/>
    </row>
  </sheetData>
  <mergeCells count="6">
    <mergeCell ref="B4:B5"/>
    <mergeCell ref="C4:D4"/>
    <mergeCell ref="E4:F4"/>
    <mergeCell ref="G4:H4"/>
    <mergeCell ref="B32:H32"/>
    <mergeCell ref="B31:H3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9"/>
  <sheetViews>
    <sheetView workbookViewId="0">
      <selection activeCell="E20" sqref="E20"/>
    </sheetView>
  </sheetViews>
  <sheetFormatPr defaultRowHeight="15" x14ac:dyDescent="0.25"/>
  <cols>
    <col min="1" max="1" width="9.140625" style="23"/>
    <col min="2" max="2" width="12.85546875" style="23" customWidth="1"/>
    <col min="3" max="16384" width="9.140625" style="23"/>
  </cols>
  <sheetData>
    <row r="2" spans="2:10" x14ac:dyDescent="0.25">
      <c r="B2" s="119" t="s">
        <v>284</v>
      </c>
      <c r="C2" s="135"/>
      <c r="D2" s="135"/>
      <c r="E2" s="135"/>
      <c r="F2" s="135"/>
      <c r="G2" s="135"/>
      <c r="H2" s="135"/>
      <c r="I2" s="135"/>
      <c r="J2" s="135"/>
    </row>
    <row r="3" spans="2:10" x14ac:dyDescent="0.25">
      <c r="B3" s="25" t="s">
        <v>156</v>
      </c>
      <c r="C3" s="135"/>
      <c r="D3" s="135"/>
      <c r="E3" s="135"/>
      <c r="F3" s="135"/>
      <c r="G3" s="135"/>
      <c r="H3" s="135"/>
      <c r="I3" s="135"/>
      <c r="J3" s="135"/>
    </row>
    <row r="4" spans="2:10" ht="15" customHeight="1" x14ac:dyDescent="0.25">
      <c r="B4" s="358" t="s">
        <v>155</v>
      </c>
      <c r="C4" s="393" t="s">
        <v>4</v>
      </c>
      <c r="D4" s="393"/>
      <c r="E4" s="393"/>
      <c r="F4" s="393"/>
      <c r="G4" s="394" t="s">
        <v>5</v>
      </c>
      <c r="H4" s="394"/>
      <c r="I4" s="394"/>
      <c r="J4" s="394"/>
    </row>
    <row r="5" spans="2:10" ht="27" x14ac:dyDescent="0.25">
      <c r="B5" s="359"/>
      <c r="C5" s="262" t="s">
        <v>154</v>
      </c>
      <c r="D5" s="262" t="s">
        <v>153</v>
      </c>
      <c r="E5" s="262" t="s">
        <v>152</v>
      </c>
      <c r="F5" s="263" t="s">
        <v>13</v>
      </c>
      <c r="G5" s="262" t="s">
        <v>154</v>
      </c>
      <c r="H5" s="262" t="s">
        <v>153</v>
      </c>
      <c r="I5" s="262" t="s">
        <v>152</v>
      </c>
      <c r="J5" s="263" t="s">
        <v>13</v>
      </c>
    </row>
    <row r="6" spans="2:10" ht="15" customHeight="1" x14ac:dyDescent="0.25">
      <c r="B6" s="57"/>
      <c r="C6" s="392" t="s">
        <v>151</v>
      </c>
      <c r="D6" s="392"/>
      <c r="E6" s="392"/>
      <c r="F6" s="392"/>
      <c r="G6" s="392"/>
      <c r="H6" s="392"/>
      <c r="I6" s="392"/>
      <c r="J6" s="392"/>
    </row>
    <row r="7" spans="2:10" x14ac:dyDescent="0.25">
      <c r="B7" s="30" t="s">
        <v>149</v>
      </c>
      <c r="C7" s="143">
        <v>4</v>
      </c>
      <c r="D7" s="145">
        <v>18</v>
      </c>
      <c r="E7" s="143">
        <v>1</v>
      </c>
      <c r="F7" s="145">
        <v>23</v>
      </c>
      <c r="G7" s="143">
        <v>142</v>
      </c>
      <c r="H7" s="145">
        <v>672</v>
      </c>
      <c r="I7" s="143">
        <v>130</v>
      </c>
      <c r="J7" s="145">
        <v>944</v>
      </c>
    </row>
    <row r="8" spans="2:10" x14ac:dyDescent="0.25">
      <c r="B8" s="30" t="s">
        <v>144</v>
      </c>
      <c r="C8" s="104">
        <v>37</v>
      </c>
      <c r="D8" s="145">
        <v>14</v>
      </c>
      <c r="E8" s="143">
        <v>2</v>
      </c>
      <c r="F8" s="145">
        <v>53</v>
      </c>
      <c r="G8" s="143">
        <v>3707</v>
      </c>
      <c r="H8" s="145">
        <v>1226</v>
      </c>
      <c r="I8" s="143">
        <v>253</v>
      </c>
      <c r="J8" s="145">
        <v>5186</v>
      </c>
    </row>
    <row r="9" spans="2:10" x14ac:dyDescent="0.25">
      <c r="B9" s="30" t="s">
        <v>143</v>
      </c>
      <c r="C9" s="104">
        <v>43</v>
      </c>
      <c r="D9" s="145">
        <v>6</v>
      </c>
      <c r="E9" s="143">
        <v>4</v>
      </c>
      <c r="F9" s="145">
        <v>53</v>
      </c>
      <c r="G9" s="143">
        <v>3712</v>
      </c>
      <c r="H9" s="145">
        <v>727</v>
      </c>
      <c r="I9" s="143">
        <v>158</v>
      </c>
      <c r="J9" s="145">
        <v>4597</v>
      </c>
    </row>
    <row r="10" spans="2:10" x14ac:dyDescent="0.25">
      <c r="B10" s="30" t="s">
        <v>142</v>
      </c>
      <c r="C10" s="104">
        <v>69</v>
      </c>
      <c r="D10" s="264">
        <v>6</v>
      </c>
      <c r="E10" s="143">
        <v>11</v>
      </c>
      <c r="F10" s="145">
        <v>86</v>
      </c>
      <c r="G10" s="143">
        <v>4401</v>
      </c>
      <c r="H10" s="145">
        <v>766</v>
      </c>
      <c r="I10" s="143">
        <v>282</v>
      </c>
      <c r="J10" s="145">
        <v>5449</v>
      </c>
    </row>
    <row r="11" spans="2:10" x14ac:dyDescent="0.25">
      <c r="B11" s="30" t="s">
        <v>141</v>
      </c>
      <c r="C11" s="104">
        <v>59</v>
      </c>
      <c r="D11" s="145">
        <v>5</v>
      </c>
      <c r="E11" s="143">
        <v>22</v>
      </c>
      <c r="F11" s="145">
        <v>86</v>
      </c>
      <c r="G11" s="143">
        <v>1782</v>
      </c>
      <c r="H11" s="145">
        <v>419</v>
      </c>
      <c r="I11" s="143">
        <v>359</v>
      </c>
      <c r="J11" s="145">
        <v>2560</v>
      </c>
    </row>
    <row r="12" spans="2:10" x14ac:dyDescent="0.25">
      <c r="B12" s="30" t="s">
        <v>148</v>
      </c>
      <c r="C12" s="143">
        <v>3</v>
      </c>
      <c r="D12" s="145">
        <v>15</v>
      </c>
      <c r="E12" s="143" t="s">
        <v>79</v>
      </c>
      <c r="F12" s="145">
        <v>18</v>
      </c>
      <c r="G12" s="143">
        <v>122</v>
      </c>
      <c r="H12" s="145">
        <v>122</v>
      </c>
      <c r="I12" s="147">
        <v>4</v>
      </c>
      <c r="J12" s="145">
        <v>248</v>
      </c>
    </row>
    <row r="13" spans="2:10" x14ac:dyDescent="0.25">
      <c r="B13" s="28" t="s">
        <v>147</v>
      </c>
      <c r="C13" s="149">
        <v>215</v>
      </c>
      <c r="D13" s="29">
        <v>64</v>
      </c>
      <c r="E13" s="149">
        <v>40</v>
      </c>
      <c r="F13" s="149">
        <v>319</v>
      </c>
      <c r="G13" s="149">
        <v>13866</v>
      </c>
      <c r="H13" s="149">
        <v>3932</v>
      </c>
      <c r="I13" s="29">
        <v>1186</v>
      </c>
      <c r="J13" s="149">
        <v>18984</v>
      </c>
    </row>
    <row r="14" spans="2:10" ht="15" customHeight="1" x14ac:dyDescent="0.25">
      <c r="B14" s="57"/>
      <c r="C14" s="392" t="s">
        <v>150</v>
      </c>
      <c r="D14" s="392"/>
      <c r="E14" s="392"/>
      <c r="F14" s="392"/>
      <c r="G14" s="392"/>
      <c r="H14" s="392"/>
      <c r="I14" s="392"/>
      <c r="J14" s="392"/>
    </row>
    <row r="15" spans="2:10" x14ac:dyDescent="0.25">
      <c r="B15" s="30" t="s">
        <v>149</v>
      </c>
      <c r="C15" s="147">
        <v>1.8604651162790697</v>
      </c>
      <c r="D15" s="265">
        <v>28.125</v>
      </c>
      <c r="E15" s="147">
        <v>2.5</v>
      </c>
      <c r="F15" s="266">
        <v>7.2100313479623823</v>
      </c>
      <c r="G15" s="177">
        <v>1.0240876965238712</v>
      </c>
      <c r="H15" s="265">
        <v>17.090539165818921</v>
      </c>
      <c r="I15" s="177">
        <v>10.961214165261383</v>
      </c>
      <c r="J15" s="265">
        <v>4.9726085124315214</v>
      </c>
    </row>
    <row r="16" spans="2:10" x14ac:dyDescent="0.25">
      <c r="B16" s="30" t="s">
        <v>144</v>
      </c>
      <c r="C16" s="177">
        <v>17.209302325581397</v>
      </c>
      <c r="D16" s="265">
        <v>21.875</v>
      </c>
      <c r="E16" s="147">
        <v>5</v>
      </c>
      <c r="F16" s="266">
        <v>16.614420062695924</v>
      </c>
      <c r="G16" s="177">
        <v>26.734458387422471</v>
      </c>
      <c r="H16" s="265">
        <v>31.180061037639877</v>
      </c>
      <c r="I16" s="177">
        <v>21.332209106239461</v>
      </c>
      <c r="J16" s="265">
        <v>27.317741255794353</v>
      </c>
    </row>
    <row r="17" spans="2:10" x14ac:dyDescent="0.25">
      <c r="B17" s="30" t="s">
        <v>143</v>
      </c>
      <c r="C17" s="177">
        <v>20</v>
      </c>
      <c r="D17" s="265">
        <v>9.375</v>
      </c>
      <c r="E17" s="177">
        <v>10</v>
      </c>
      <c r="F17" s="266">
        <v>16.614420062695924</v>
      </c>
      <c r="G17" s="177">
        <v>26.77051781335641</v>
      </c>
      <c r="H17" s="265">
        <v>18.489318413021362</v>
      </c>
      <c r="I17" s="177">
        <v>13.322091062394604</v>
      </c>
      <c r="J17" s="265">
        <v>24.215128529287821</v>
      </c>
    </row>
    <row r="18" spans="2:10" x14ac:dyDescent="0.25">
      <c r="B18" s="30" t="s">
        <v>142</v>
      </c>
      <c r="C18" s="177">
        <v>32.093023255813954</v>
      </c>
      <c r="D18" s="265">
        <v>9.375</v>
      </c>
      <c r="E18" s="177">
        <v>27.500000000000004</v>
      </c>
      <c r="F18" s="266">
        <v>26.959247648902824</v>
      </c>
      <c r="G18" s="177">
        <v>31.739506707053224</v>
      </c>
      <c r="H18" s="265">
        <v>19.481180061037641</v>
      </c>
      <c r="I18" s="177">
        <v>23.777403035413151</v>
      </c>
      <c r="J18" s="265">
        <v>28.703118415507795</v>
      </c>
    </row>
    <row r="19" spans="2:10" x14ac:dyDescent="0.25">
      <c r="B19" s="30" t="s">
        <v>141</v>
      </c>
      <c r="C19" s="177">
        <v>27.441860465116282</v>
      </c>
      <c r="D19" s="265">
        <v>7.8125</v>
      </c>
      <c r="E19" s="177">
        <v>55.000000000000007</v>
      </c>
      <c r="F19" s="266">
        <v>26.959247648902824</v>
      </c>
      <c r="G19" s="177">
        <v>12.851579402855906</v>
      </c>
      <c r="H19" s="265">
        <v>10.656154628687691</v>
      </c>
      <c r="I19" s="177">
        <v>30.269814502529513</v>
      </c>
      <c r="J19" s="265">
        <v>13.4850400337126</v>
      </c>
    </row>
    <row r="20" spans="2:10" x14ac:dyDescent="0.25">
      <c r="B20" s="30" t="s">
        <v>148</v>
      </c>
      <c r="C20" s="147">
        <v>1.3953488372093024</v>
      </c>
      <c r="D20" s="265">
        <v>23.4375</v>
      </c>
      <c r="E20" s="147" t="s">
        <v>79</v>
      </c>
      <c r="F20" s="266">
        <v>5.6426332288401255</v>
      </c>
      <c r="G20" s="177">
        <v>0.87984999278811482</v>
      </c>
      <c r="H20" s="265">
        <v>3.1027466937945065</v>
      </c>
      <c r="I20" s="147">
        <v>0.33726812816188867</v>
      </c>
      <c r="J20" s="265">
        <v>1.3063632532659082</v>
      </c>
    </row>
    <row r="21" spans="2:10" x14ac:dyDescent="0.25">
      <c r="B21" s="28" t="s">
        <v>147</v>
      </c>
      <c r="C21" s="180">
        <v>100</v>
      </c>
      <c r="D21" s="118">
        <v>100</v>
      </c>
      <c r="E21" s="180">
        <v>100</v>
      </c>
      <c r="F21" s="180">
        <v>100</v>
      </c>
      <c r="G21" s="180">
        <v>100</v>
      </c>
      <c r="H21" s="180">
        <v>100</v>
      </c>
      <c r="I21" s="118">
        <v>100</v>
      </c>
      <c r="J21" s="180">
        <v>100</v>
      </c>
    </row>
    <row r="23" spans="2:10" ht="15" customHeight="1" x14ac:dyDescent="0.25"/>
    <row r="24" spans="2:10" ht="15" customHeight="1" x14ac:dyDescent="0.25"/>
    <row r="35" ht="15" customHeight="1" x14ac:dyDescent="0.25"/>
    <row r="36" ht="15" customHeight="1" x14ac:dyDescent="0.25"/>
    <row r="37" ht="15" customHeight="1" x14ac:dyDescent="0.25"/>
    <row r="38" ht="15" customHeight="1" x14ac:dyDescent="0.25"/>
    <row r="45" ht="15" customHeight="1" x14ac:dyDescent="0.25"/>
    <row r="46" ht="15" customHeight="1" x14ac:dyDescent="0.25"/>
    <row r="57" ht="15" customHeight="1" x14ac:dyDescent="0.25"/>
    <row r="58" ht="15" customHeight="1" x14ac:dyDescent="0.25"/>
    <row r="59" ht="15" customHeight="1" x14ac:dyDescent="0.25"/>
    <row r="60" ht="15" customHeight="1" x14ac:dyDescent="0.25"/>
    <row r="67" ht="15" customHeight="1" x14ac:dyDescent="0.25"/>
    <row r="68" ht="15" customHeight="1" x14ac:dyDescent="0.25"/>
    <row r="78" ht="15" customHeight="1" x14ac:dyDescent="0.25"/>
    <row r="79" ht="15" customHeight="1" x14ac:dyDescent="0.25"/>
    <row r="80" ht="15" customHeight="1" x14ac:dyDescent="0.25"/>
    <row r="81" ht="15" customHeight="1" x14ac:dyDescent="0.25"/>
    <row r="88" ht="15" customHeight="1" x14ac:dyDescent="0.25"/>
    <row r="89" ht="15" customHeight="1" x14ac:dyDescent="0.25"/>
  </sheetData>
  <mergeCells count="5">
    <mergeCell ref="C14:J14"/>
    <mergeCell ref="C6:J6"/>
    <mergeCell ref="B4:B5"/>
    <mergeCell ref="C4:F4"/>
    <mergeCell ref="G4:J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B22" sqref="B22"/>
    </sheetView>
  </sheetViews>
  <sheetFormatPr defaultRowHeight="15" x14ac:dyDescent="0.25"/>
  <cols>
    <col min="1" max="1" width="9.140625" style="23"/>
    <col min="2" max="2" width="21.140625" style="23" customWidth="1"/>
    <col min="3" max="3" width="9.140625" style="23" customWidth="1"/>
    <col min="4" max="4" width="13.140625" style="23" customWidth="1"/>
    <col min="5" max="5" width="9.140625" style="23"/>
    <col min="6" max="6" width="13.28515625" style="23" customWidth="1"/>
    <col min="7" max="16384" width="9.140625" style="23"/>
  </cols>
  <sheetData>
    <row r="2" spans="2:7" x14ac:dyDescent="0.25">
      <c r="B2" s="119" t="s">
        <v>289</v>
      </c>
      <c r="C2" s="135"/>
      <c r="D2" s="135"/>
      <c r="E2" s="134"/>
      <c r="F2" s="134"/>
      <c r="G2" s="134"/>
    </row>
    <row r="3" spans="2:7" x14ac:dyDescent="0.25">
      <c r="B3" s="25" t="s">
        <v>285</v>
      </c>
      <c r="E3" s="134"/>
      <c r="F3" s="134"/>
      <c r="G3" s="134"/>
    </row>
    <row r="4" spans="2:7" ht="15" customHeight="1" x14ac:dyDescent="0.25">
      <c r="B4" s="354" t="s">
        <v>286</v>
      </c>
      <c r="C4" s="312" t="s">
        <v>4</v>
      </c>
      <c r="D4" s="312"/>
      <c r="E4" s="313" t="s">
        <v>5</v>
      </c>
      <c r="F4" s="313"/>
      <c r="G4" s="334" t="s">
        <v>161</v>
      </c>
    </row>
    <row r="5" spans="2:7" ht="27" x14ac:dyDescent="0.25">
      <c r="B5" s="397"/>
      <c r="C5" s="137" t="s">
        <v>41</v>
      </c>
      <c r="D5" s="137" t="s">
        <v>287</v>
      </c>
      <c r="E5" s="137" t="s">
        <v>160</v>
      </c>
      <c r="F5" s="137" t="s">
        <v>288</v>
      </c>
      <c r="G5" s="335"/>
    </row>
    <row r="6" spans="2:7" x14ac:dyDescent="0.25">
      <c r="B6" s="59"/>
      <c r="C6" s="395" t="s">
        <v>146</v>
      </c>
      <c r="D6" s="395"/>
      <c r="E6" s="395"/>
      <c r="F6" s="395"/>
      <c r="G6" s="59"/>
    </row>
    <row r="7" spans="2:7" x14ac:dyDescent="0.25">
      <c r="B7" s="30" t="s">
        <v>154</v>
      </c>
      <c r="C7" s="267">
        <v>181</v>
      </c>
      <c r="D7" s="148">
        <f>(C7/$C$10)*100</f>
        <v>71.259842519685037</v>
      </c>
      <c r="E7" s="143">
        <v>9684</v>
      </c>
      <c r="F7" s="148">
        <f>(E7/$E$10)*100</f>
        <v>81.873520459925601</v>
      </c>
      <c r="G7" s="147">
        <f>((C7/(C7+E7))*100)</f>
        <v>1.8347693867207298</v>
      </c>
    </row>
    <row r="8" spans="2:7" x14ac:dyDescent="0.25">
      <c r="B8" s="30" t="s">
        <v>153</v>
      </c>
      <c r="C8" s="267">
        <v>45</v>
      </c>
      <c r="D8" s="148">
        <f t="shared" ref="D8:D10" si="0">(C8/$C$10)*100</f>
        <v>17.716535433070867</v>
      </c>
      <c r="E8" s="143">
        <v>1614</v>
      </c>
      <c r="F8" s="148">
        <f t="shared" ref="F8:F10" si="1">(E8/$E$10)*100</f>
        <v>13.645586743320933</v>
      </c>
      <c r="G8" s="147">
        <f t="shared" ref="G8:G10" si="2">((C8/(C8+E8))*100)</f>
        <v>2.7124773960216997</v>
      </c>
    </row>
    <row r="9" spans="2:7" x14ac:dyDescent="0.25">
      <c r="B9" s="30" t="s">
        <v>152</v>
      </c>
      <c r="C9" s="267">
        <v>28</v>
      </c>
      <c r="D9" s="148">
        <f t="shared" si="0"/>
        <v>11.023622047244094</v>
      </c>
      <c r="E9" s="143">
        <v>530</v>
      </c>
      <c r="F9" s="148">
        <f t="shared" si="1"/>
        <v>4.4808927967534657</v>
      </c>
      <c r="G9" s="147">
        <f t="shared" si="2"/>
        <v>5.0179211469534053</v>
      </c>
    </row>
    <row r="10" spans="2:7" x14ac:dyDescent="0.25">
      <c r="B10" s="8" t="s">
        <v>159</v>
      </c>
      <c r="C10" s="268">
        <f>SUM(C7:C9)</f>
        <v>254</v>
      </c>
      <c r="D10" s="269">
        <f t="shared" si="0"/>
        <v>100</v>
      </c>
      <c r="E10" s="232">
        <f>SUM(E7:E9)</f>
        <v>11828</v>
      </c>
      <c r="F10" s="269">
        <f t="shared" si="1"/>
        <v>100</v>
      </c>
      <c r="G10" s="236">
        <f t="shared" si="2"/>
        <v>2.1023009435523923</v>
      </c>
    </row>
    <row r="11" spans="2:7" x14ac:dyDescent="0.25">
      <c r="B11" s="59"/>
      <c r="C11" s="395" t="s">
        <v>145</v>
      </c>
      <c r="D11" s="395"/>
      <c r="E11" s="395"/>
      <c r="F11" s="395"/>
      <c r="G11" s="58"/>
    </row>
    <row r="12" spans="2:7" x14ac:dyDescent="0.25">
      <c r="B12" s="30" t="s">
        <v>154</v>
      </c>
      <c r="C12" s="267">
        <v>34</v>
      </c>
      <c r="D12" s="148">
        <f>(C12/$C$15)*100</f>
        <v>52.307692307692314</v>
      </c>
      <c r="E12" s="143">
        <v>4182</v>
      </c>
      <c r="F12" s="148">
        <f>(E12/$E$15)*100</f>
        <v>58.440469536053662</v>
      </c>
      <c r="G12" s="147">
        <f>((C12/(C12+E12))*100)</f>
        <v>0.80645161290322576</v>
      </c>
    </row>
    <row r="13" spans="2:7" x14ac:dyDescent="0.25">
      <c r="B13" s="30" t="s">
        <v>153</v>
      </c>
      <c r="C13" s="267">
        <v>19</v>
      </c>
      <c r="D13" s="148">
        <f t="shared" ref="D13:D14" si="3">(C13/$C$15)*100</f>
        <v>29.230769230769234</v>
      </c>
      <c r="E13" s="143">
        <v>2318</v>
      </c>
      <c r="F13" s="148">
        <f t="shared" ref="F13:F15" si="4">(E13/$E$15)*100</f>
        <v>32.392397987702623</v>
      </c>
      <c r="G13" s="147">
        <f t="shared" ref="G13:G15" si="5">((C13/(C13+E13))*100)</f>
        <v>0.81300813008130091</v>
      </c>
    </row>
    <row r="14" spans="2:7" x14ac:dyDescent="0.25">
      <c r="B14" s="30" t="s">
        <v>152</v>
      </c>
      <c r="C14" s="267">
        <v>12</v>
      </c>
      <c r="D14" s="148">
        <f t="shared" si="3"/>
        <v>18.461538461538463</v>
      </c>
      <c r="E14" s="143">
        <v>656</v>
      </c>
      <c r="F14" s="148">
        <f t="shared" si="4"/>
        <v>9.1671324762437116</v>
      </c>
      <c r="G14" s="147">
        <f t="shared" si="5"/>
        <v>1.7964071856287425</v>
      </c>
    </row>
    <row r="15" spans="2:7" x14ac:dyDescent="0.25">
      <c r="B15" s="8" t="s">
        <v>158</v>
      </c>
      <c r="C15" s="268">
        <f>SUM(C12:C14)</f>
        <v>65</v>
      </c>
      <c r="D15" s="269">
        <f>(C15/$C$15)*100</f>
        <v>100</v>
      </c>
      <c r="E15" s="232">
        <f>SUM(E12:E14)</f>
        <v>7156</v>
      </c>
      <c r="F15" s="269">
        <f t="shared" si="4"/>
        <v>100</v>
      </c>
      <c r="G15" s="236">
        <f t="shared" si="5"/>
        <v>0.90015233347181833</v>
      </c>
    </row>
    <row r="16" spans="2:7" ht="15" customHeight="1" x14ac:dyDescent="0.25">
      <c r="B16" s="59"/>
      <c r="C16" s="395" t="s">
        <v>157</v>
      </c>
      <c r="D16" s="395"/>
      <c r="E16" s="395"/>
      <c r="F16" s="395"/>
      <c r="G16" s="58"/>
    </row>
    <row r="17" spans="2:7" x14ac:dyDescent="0.25">
      <c r="B17" s="30" t="s">
        <v>154</v>
      </c>
      <c r="C17" s="267">
        <v>215</v>
      </c>
      <c r="D17" s="148">
        <f>(C17/$C$20)*100</f>
        <v>67.398119122257043</v>
      </c>
      <c r="E17" s="143">
        <v>13866</v>
      </c>
      <c r="F17" s="148">
        <f>(E17/$E$20)*100</f>
        <v>73.040455120101129</v>
      </c>
      <c r="G17" s="147">
        <f>((C17/(C17+E17))*100)</f>
        <v>1.5268801931680989</v>
      </c>
    </row>
    <row r="18" spans="2:7" x14ac:dyDescent="0.25">
      <c r="B18" s="30" t="s">
        <v>153</v>
      </c>
      <c r="C18" s="267">
        <v>64</v>
      </c>
      <c r="D18" s="148">
        <f t="shared" ref="D18:D19" si="6">(C18/$C$20)*100</f>
        <v>20.062695924764888</v>
      </c>
      <c r="E18" s="143">
        <v>3932</v>
      </c>
      <c r="F18" s="148">
        <f t="shared" ref="F18:F19" si="7">(E18/$E$20)*100</f>
        <v>20.712178676780447</v>
      </c>
      <c r="G18" s="147">
        <f t="shared" ref="G18:G20" si="8">((C18/(C18+E18))*100)</f>
        <v>1.6016016016016015</v>
      </c>
    </row>
    <row r="19" spans="2:7" x14ac:dyDescent="0.25">
      <c r="B19" s="30" t="s">
        <v>152</v>
      </c>
      <c r="C19" s="267">
        <v>40</v>
      </c>
      <c r="D19" s="148">
        <f t="shared" si="6"/>
        <v>12.539184952978054</v>
      </c>
      <c r="E19" s="143">
        <v>1186</v>
      </c>
      <c r="F19" s="148">
        <f t="shared" si="7"/>
        <v>6.247366203118415</v>
      </c>
      <c r="G19" s="147">
        <f t="shared" si="8"/>
        <v>3.2626427406199019</v>
      </c>
    </row>
    <row r="20" spans="2:7" x14ac:dyDescent="0.25">
      <c r="B20" s="28" t="s">
        <v>13</v>
      </c>
      <c r="C20" s="270">
        <f>SUM(C17:C19)</f>
        <v>319</v>
      </c>
      <c r="D20" s="31">
        <f>SUM(D17:D19)</f>
        <v>99.999999999999972</v>
      </c>
      <c r="E20" s="149">
        <f>SUM(E17:E19)</f>
        <v>18984</v>
      </c>
      <c r="F20" s="151">
        <f>SUM(F17:F19)</f>
        <v>100</v>
      </c>
      <c r="G20" s="151">
        <f t="shared" si="8"/>
        <v>1.652592861213283</v>
      </c>
    </row>
    <row r="21" spans="2:7" ht="22.5" customHeight="1" x14ac:dyDescent="0.25">
      <c r="B21" s="396" t="s">
        <v>290</v>
      </c>
      <c r="C21" s="315"/>
      <c r="D21" s="315"/>
      <c r="E21" s="315"/>
      <c r="F21" s="315"/>
      <c r="G21" s="315"/>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L26"/>
  <sheetViews>
    <sheetView workbookViewId="0">
      <selection activeCell="B10" sqref="B10"/>
    </sheetView>
  </sheetViews>
  <sheetFormatPr defaultRowHeight="15" x14ac:dyDescent="0.25"/>
  <cols>
    <col min="1" max="1" width="9.140625" style="23"/>
    <col min="2" max="2" width="22.42578125" style="23" customWidth="1"/>
    <col min="3" max="3" width="9.140625" style="23"/>
    <col min="4" max="4" width="9.140625" style="271"/>
    <col min="5" max="6" width="9.140625" style="23"/>
    <col min="7" max="7" width="9.140625" style="271"/>
    <col min="8" max="8" width="10.7109375" style="23" customWidth="1"/>
    <col min="9" max="9" width="9.140625" style="271"/>
    <col min="10" max="11" width="9.140625" style="23"/>
    <col min="12" max="12" width="9.5703125" style="23" bestFit="1" customWidth="1"/>
    <col min="13" max="16384" width="9.140625" style="23"/>
  </cols>
  <sheetData>
    <row r="2" spans="2:11" x14ac:dyDescent="0.25">
      <c r="B2" s="272" t="s">
        <v>296</v>
      </c>
    </row>
    <row r="3" spans="2:11" x14ac:dyDescent="0.25">
      <c r="B3" s="352" t="s">
        <v>23</v>
      </c>
      <c r="C3" s="363"/>
      <c r="D3" s="363"/>
      <c r="E3" s="363"/>
      <c r="F3" s="363"/>
      <c r="G3" s="363"/>
    </row>
    <row r="4" spans="2:11" ht="15" customHeight="1" x14ac:dyDescent="0.25">
      <c r="B4" s="273" t="s">
        <v>162</v>
      </c>
      <c r="C4" s="331" t="s">
        <v>3</v>
      </c>
      <c r="D4" s="331" t="s">
        <v>4</v>
      </c>
      <c r="E4" s="331" t="s">
        <v>5</v>
      </c>
      <c r="F4" s="331" t="s">
        <v>291</v>
      </c>
      <c r="G4" s="331" t="s">
        <v>292</v>
      </c>
      <c r="H4" s="331" t="s">
        <v>293</v>
      </c>
      <c r="I4" s="331" t="s">
        <v>16</v>
      </c>
      <c r="J4" s="331" t="s">
        <v>17</v>
      </c>
    </row>
    <row r="5" spans="2:11" x14ac:dyDescent="0.25">
      <c r="B5" s="274" t="s">
        <v>163</v>
      </c>
      <c r="C5" s="331"/>
      <c r="D5" s="331"/>
      <c r="E5" s="331"/>
      <c r="F5" s="331"/>
      <c r="G5" s="331"/>
      <c r="H5" s="331"/>
      <c r="I5" s="331"/>
      <c r="J5" s="331"/>
    </row>
    <row r="6" spans="2:11" x14ac:dyDescent="0.25">
      <c r="B6" s="275" t="s">
        <v>176</v>
      </c>
      <c r="C6" s="93">
        <v>1313</v>
      </c>
      <c r="D6" s="276">
        <v>6</v>
      </c>
      <c r="E6" s="93">
        <v>1631</v>
      </c>
      <c r="F6" s="277">
        <v>5.1027149708138699</v>
      </c>
      <c r="G6" s="278">
        <v>2.3317814032660502</v>
      </c>
      <c r="H6" s="277">
        <v>633.855911454487</v>
      </c>
      <c r="I6" s="278">
        <v>0.45696877380045697</v>
      </c>
      <c r="J6" s="277">
        <v>124.219345011424</v>
      </c>
      <c r="K6" s="81"/>
    </row>
    <row r="7" spans="2:11" x14ac:dyDescent="0.25">
      <c r="B7" s="275" t="s">
        <v>177</v>
      </c>
      <c r="C7" s="93">
        <v>453</v>
      </c>
      <c r="D7" s="276">
        <v>9</v>
      </c>
      <c r="E7" s="93">
        <v>575</v>
      </c>
      <c r="F7" s="277">
        <v>4.0479318017317603</v>
      </c>
      <c r="G7" s="278">
        <v>8.0422486127121093</v>
      </c>
      <c r="H7" s="277">
        <v>513.81032803438495</v>
      </c>
      <c r="I7" s="278">
        <v>1.98675496688742</v>
      </c>
      <c r="J7" s="277">
        <v>126.93156732891801</v>
      </c>
      <c r="K7" s="81"/>
    </row>
    <row r="8" spans="2:11" x14ac:dyDescent="0.25">
      <c r="B8" s="275" t="s">
        <v>178</v>
      </c>
      <c r="C8" s="93">
        <v>97</v>
      </c>
      <c r="D8" s="276">
        <v>2</v>
      </c>
      <c r="E8" s="93">
        <v>126</v>
      </c>
      <c r="F8" s="277">
        <v>2.7100271002710001</v>
      </c>
      <c r="G8" s="278">
        <v>5.5876847428268102</v>
      </c>
      <c r="H8" s="277">
        <v>352.02413879808898</v>
      </c>
      <c r="I8" s="278">
        <v>2.0618556701030899</v>
      </c>
      <c r="J8" s="277">
        <v>129.89690721649501</v>
      </c>
      <c r="K8" s="81"/>
    </row>
    <row r="9" spans="2:11" x14ac:dyDescent="0.25">
      <c r="B9" s="275" t="s">
        <v>179</v>
      </c>
      <c r="C9" s="93">
        <v>317</v>
      </c>
      <c r="D9" s="276">
        <v>3</v>
      </c>
      <c r="E9" s="93">
        <v>423</v>
      </c>
      <c r="F9" s="277">
        <v>3.7536115189693602</v>
      </c>
      <c r="G9" s="278">
        <v>3.5523137403495499</v>
      </c>
      <c r="H9" s="277">
        <v>500.87623738928602</v>
      </c>
      <c r="I9" s="278">
        <v>0.94637223974763396</v>
      </c>
      <c r="J9" s="277">
        <v>133.43848580441599</v>
      </c>
      <c r="K9" s="81"/>
    </row>
    <row r="10" spans="2:11" x14ac:dyDescent="0.25">
      <c r="B10" s="275" t="s">
        <v>180</v>
      </c>
      <c r="C10" s="93">
        <v>649</v>
      </c>
      <c r="D10" s="276">
        <v>8</v>
      </c>
      <c r="E10" s="93">
        <v>895</v>
      </c>
      <c r="F10" s="277">
        <v>2.4807635706176701</v>
      </c>
      <c r="G10" s="278">
        <v>3.05795201308803</v>
      </c>
      <c r="H10" s="277">
        <v>342.10838146422299</v>
      </c>
      <c r="I10" s="278">
        <v>1.2326656394452999</v>
      </c>
      <c r="J10" s="277">
        <v>137.904468412943</v>
      </c>
      <c r="K10" s="81"/>
    </row>
    <row r="11" spans="2:11" x14ac:dyDescent="0.25">
      <c r="B11" s="275" t="s">
        <v>181</v>
      </c>
      <c r="C11" s="93">
        <v>1130</v>
      </c>
      <c r="D11" s="276">
        <v>6</v>
      </c>
      <c r="E11" s="93">
        <v>1502</v>
      </c>
      <c r="F11" s="277">
        <v>5.3775082149765998</v>
      </c>
      <c r="G11" s="278">
        <v>2.8553140964477501</v>
      </c>
      <c r="H11" s="277">
        <v>714.78029547742005</v>
      </c>
      <c r="I11" s="278">
        <v>0.53097345132743401</v>
      </c>
      <c r="J11" s="277">
        <v>132.92035398230101</v>
      </c>
      <c r="K11" s="81"/>
    </row>
    <row r="12" spans="2:11" x14ac:dyDescent="0.25">
      <c r="B12" s="275" t="s">
        <v>182</v>
      </c>
      <c r="C12" s="93">
        <v>196</v>
      </c>
      <c r="D12" s="276">
        <v>3</v>
      </c>
      <c r="E12" s="93">
        <v>241</v>
      </c>
      <c r="F12" s="277">
        <v>3.8141942514643801</v>
      </c>
      <c r="G12" s="278">
        <v>5.8380524257107798</v>
      </c>
      <c r="H12" s="277">
        <v>468.99021153209901</v>
      </c>
      <c r="I12" s="278">
        <v>1.53061224489796</v>
      </c>
      <c r="J12" s="277">
        <v>122.959183673469</v>
      </c>
      <c r="K12" s="81"/>
    </row>
    <row r="13" spans="2:11" x14ac:dyDescent="0.25">
      <c r="B13" s="279" t="s">
        <v>235</v>
      </c>
      <c r="C13" s="94">
        <v>105</v>
      </c>
      <c r="D13" s="280">
        <v>1</v>
      </c>
      <c r="E13" s="94">
        <v>137</v>
      </c>
      <c r="F13" s="281">
        <v>3.1618410949003999</v>
      </c>
      <c r="G13" s="282">
        <v>3.0112772332384798</v>
      </c>
      <c r="H13" s="281">
        <v>412.54498095367097</v>
      </c>
      <c r="I13" s="282">
        <v>0.952380952380952</v>
      </c>
      <c r="J13" s="281">
        <v>130.47619047619</v>
      </c>
      <c r="K13" s="81"/>
    </row>
    <row r="14" spans="2:11" x14ac:dyDescent="0.25">
      <c r="B14" s="279" t="s">
        <v>234</v>
      </c>
      <c r="C14" s="94">
        <v>160</v>
      </c>
      <c r="D14" s="280">
        <v>1</v>
      </c>
      <c r="E14" s="94">
        <v>213</v>
      </c>
      <c r="F14" s="281">
        <v>3.6834108384363899</v>
      </c>
      <c r="G14" s="282">
        <v>2.30213177402275</v>
      </c>
      <c r="H14" s="281">
        <v>490.35406786684399</v>
      </c>
      <c r="I14" s="282">
        <v>0.625</v>
      </c>
      <c r="J14" s="281">
        <v>133.125</v>
      </c>
      <c r="K14" s="81"/>
    </row>
    <row r="15" spans="2:11" x14ac:dyDescent="0.25">
      <c r="B15" s="279" t="s">
        <v>233</v>
      </c>
      <c r="C15" s="94">
        <v>85</v>
      </c>
      <c r="D15" s="280">
        <v>2</v>
      </c>
      <c r="E15" s="94">
        <v>111</v>
      </c>
      <c r="F15" s="281">
        <v>2.17110892581193</v>
      </c>
      <c r="G15" s="282">
        <v>5.1084915901457197</v>
      </c>
      <c r="H15" s="281">
        <v>283.52128325308701</v>
      </c>
      <c r="I15" s="282">
        <v>2.3529411764705901</v>
      </c>
      <c r="J15" s="281">
        <v>130.58823529411799</v>
      </c>
      <c r="K15" s="81"/>
    </row>
    <row r="16" spans="2:11" x14ac:dyDescent="0.25">
      <c r="B16" s="279" t="s">
        <v>232</v>
      </c>
      <c r="C16" s="94">
        <v>106</v>
      </c>
      <c r="D16" s="280">
        <v>4</v>
      </c>
      <c r="E16" s="94">
        <v>161</v>
      </c>
      <c r="F16" s="281">
        <v>3.1734626669061701</v>
      </c>
      <c r="G16" s="282">
        <v>11.9753308185139</v>
      </c>
      <c r="H16" s="281">
        <v>482.007065445183</v>
      </c>
      <c r="I16" s="282">
        <v>3.7735849056603801</v>
      </c>
      <c r="J16" s="281">
        <v>151.88679245283001</v>
      </c>
      <c r="K16" s="81"/>
    </row>
    <row r="17" spans="2:12" x14ac:dyDescent="0.25">
      <c r="B17" s="279" t="s">
        <v>231</v>
      </c>
      <c r="C17" s="94">
        <v>122</v>
      </c>
      <c r="D17" s="280">
        <v>1</v>
      </c>
      <c r="E17" s="94">
        <v>160</v>
      </c>
      <c r="F17" s="281">
        <v>3.4816854782323299</v>
      </c>
      <c r="G17" s="282">
        <v>2.8538405559281399</v>
      </c>
      <c r="H17" s="281">
        <v>456.61448894850201</v>
      </c>
      <c r="I17" s="282">
        <v>0.81967213114754101</v>
      </c>
      <c r="J17" s="281">
        <v>131.147540983607</v>
      </c>
      <c r="K17" s="81"/>
    </row>
    <row r="18" spans="2:12" x14ac:dyDescent="0.25">
      <c r="B18" s="279" t="s">
        <v>230</v>
      </c>
      <c r="C18" s="94">
        <v>121</v>
      </c>
      <c r="D18" s="280">
        <v>5</v>
      </c>
      <c r="E18" s="94">
        <v>162</v>
      </c>
      <c r="F18" s="281">
        <v>3.86692659231089</v>
      </c>
      <c r="G18" s="282">
        <v>15.979035505416901</v>
      </c>
      <c r="H18" s="281">
        <v>517.72075037550701</v>
      </c>
      <c r="I18" s="282">
        <v>4.1322314049586799</v>
      </c>
      <c r="J18" s="281">
        <v>133.88429752066099</v>
      </c>
      <c r="K18" s="81"/>
    </row>
    <row r="19" spans="2:12" x14ac:dyDescent="0.25">
      <c r="B19" s="279" t="s">
        <v>229</v>
      </c>
      <c r="C19" s="94">
        <v>206</v>
      </c>
      <c r="D19" s="280">
        <v>4</v>
      </c>
      <c r="E19" s="94">
        <v>294</v>
      </c>
      <c r="F19" s="281">
        <v>4.1582559547840097</v>
      </c>
      <c r="G19" s="282">
        <v>8.0742834073476004</v>
      </c>
      <c r="H19" s="281">
        <v>593.45983044004799</v>
      </c>
      <c r="I19" s="282">
        <v>1.94174757281553</v>
      </c>
      <c r="J19" s="281">
        <v>142.71844660194199</v>
      </c>
      <c r="K19" s="81"/>
    </row>
    <row r="20" spans="2:12" x14ac:dyDescent="0.25">
      <c r="B20" s="279" t="s">
        <v>228</v>
      </c>
      <c r="C20" s="94">
        <v>78</v>
      </c>
      <c r="D20" s="280">
        <v>2</v>
      </c>
      <c r="E20" s="94">
        <v>121</v>
      </c>
      <c r="F20" s="281">
        <v>2.0240288553857302</v>
      </c>
      <c r="G20" s="282">
        <v>5.18981757791214</v>
      </c>
      <c r="H20" s="281">
        <v>313.98396346368401</v>
      </c>
      <c r="I20" s="282">
        <v>2.5641025641025599</v>
      </c>
      <c r="J20" s="281">
        <v>155.128205128205</v>
      </c>
      <c r="K20" s="81"/>
    </row>
    <row r="21" spans="2:12" x14ac:dyDescent="0.25">
      <c r="B21" s="279" t="s">
        <v>236</v>
      </c>
      <c r="C21" s="94">
        <v>153</v>
      </c>
      <c r="D21" s="280">
        <v>1</v>
      </c>
      <c r="E21" s="94">
        <v>211</v>
      </c>
      <c r="F21" s="281">
        <v>3.6569188665941699</v>
      </c>
      <c r="G21" s="282">
        <v>2.3901430500615501</v>
      </c>
      <c r="H21" s="281">
        <v>504.32018356298602</v>
      </c>
      <c r="I21" s="282">
        <v>0.65359477124182996</v>
      </c>
      <c r="J21" s="281">
        <v>137.90849673202601</v>
      </c>
      <c r="K21" s="81"/>
    </row>
    <row r="22" spans="2:12" x14ac:dyDescent="0.25">
      <c r="B22" s="21" t="s">
        <v>294</v>
      </c>
      <c r="C22" s="93">
        <v>5291</v>
      </c>
      <c r="D22" s="276">
        <v>58</v>
      </c>
      <c r="E22" s="93">
        <v>6963</v>
      </c>
      <c r="F22" s="277">
        <f>C22*1000/1358048.5</f>
        <v>3.8960316954806844</v>
      </c>
      <c r="G22" s="278">
        <f>D22*100000/1358048.5</f>
        <v>4.2708342154201411</v>
      </c>
      <c r="H22" s="277">
        <f>E22*100000/1358048.5</f>
        <v>512.72101106845594</v>
      </c>
      <c r="I22" s="278">
        <f>D22/C22*100</f>
        <v>1.0962010962010962</v>
      </c>
      <c r="J22" s="277">
        <f>E22/C22*100</f>
        <v>131.60083160083161</v>
      </c>
      <c r="K22" s="81"/>
    </row>
    <row r="23" spans="2:12" x14ac:dyDescent="0.25">
      <c r="B23" s="275" t="s">
        <v>97</v>
      </c>
      <c r="C23" s="93">
        <v>8553</v>
      </c>
      <c r="D23" s="276">
        <v>243</v>
      </c>
      <c r="E23" s="93">
        <v>12021</v>
      </c>
      <c r="F23" s="277">
        <f>C23*1000/3548234.5</f>
        <v>2.4104945713142691</v>
      </c>
      <c r="G23" s="278">
        <f>D23*100000/3548234.5</f>
        <v>6.8484763337936094</v>
      </c>
      <c r="H23" s="277">
        <f>E23*100000/3548234.5</f>
        <v>338.78820579643201</v>
      </c>
      <c r="I23" s="278">
        <f>D23/C23*100</f>
        <v>2.8411083830235007</v>
      </c>
      <c r="J23" s="277">
        <f>E23/C23*100</f>
        <v>140.54717642932303</v>
      </c>
      <c r="K23" s="81"/>
    </row>
    <row r="24" spans="2:12" x14ac:dyDescent="0.25">
      <c r="B24" s="283" t="s">
        <v>183</v>
      </c>
      <c r="C24" s="284">
        <v>13844</v>
      </c>
      <c r="D24" s="285">
        <v>301</v>
      </c>
      <c r="E24" s="284">
        <v>18984</v>
      </c>
      <c r="F24" s="286">
        <f>C24*1000/4906283</f>
        <v>2.8216880273722489</v>
      </c>
      <c r="G24" s="287">
        <f>D24*100000/4906283</f>
        <v>6.1349905824837254</v>
      </c>
      <c r="H24" s="286">
        <f>E24*100000/4906283</f>
        <v>386.93242929525263</v>
      </c>
      <c r="I24" s="287">
        <f>D24/C24*100</f>
        <v>2.1742271019936434</v>
      </c>
      <c r="J24" s="286">
        <f>E24/C24*100</f>
        <v>137.12799768852932</v>
      </c>
      <c r="K24" s="81"/>
      <c r="L24" s="81"/>
    </row>
    <row r="25" spans="2:12" ht="16.5" customHeight="1" x14ac:dyDescent="0.25">
      <c r="B25" s="398" t="s">
        <v>243</v>
      </c>
      <c r="C25" s="399"/>
      <c r="D25" s="399"/>
      <c r="E25" s="399"/>
      <c r="F25" s="399"/>
      <c r="G25" s="399"/>
      <c r="H25" s="399"/>
      <c r="I25" s="399"/>
      <c r="J25" s="399"/>
    </row>
    <row r="26" spans="2:12" ht="16.5" customHeight="1" x14ac:dyDescent="0.25">
      <c r="B26" s="398" t="s">
        <v>295</v>
      </c>
      <c r="C26" s="399"/>
      <c r="D26" s="399"/>
      <c r="E26" s="399"/>
      <c r="F26" s="399"/>
      <c r="G26" s="399"/>
      <c r="H26" s="399"/>
      <c r="I26" s="399"/>
      <c r="J26" s="399"/>
    </row>
  </sheetData>
  <mergeCells count="11">
    <mergeCell ref="B25:J25"/>
    <mergeCell ref="B26:J26"/>
    <mergeCell ref="B3:G3"/>
    <mergeCell ref="I4:I5"/>
    <mergeCell ref="J4:J5"/>
    <mergeCell ref="C4:C5"/>
    <mergeCell ref="D4:D5"/>
    <mergeCell ref="E4:E5"/>
    <mergeCell ref="F4:F5"/>
    <mergeCell ref="G4:G5"/>
    <mergeCell ref="H4:H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7"/>
  <sheetViews>
    <sheetView workbookViewId="0">
      <selection activeCell="D27" sqref="D27"/>
    </sheetView>
  </sheetViews>
  <sheetFormatPr defaultRowHeight="15" x14ac:dyDescent="0.25"/>
  <cols>
    <col min="1" max="1" width="3.7109375" style="23" customWidth="1"/>
    <col min="2" max="2" width="24.140625" style="23" customWidth="1"/>
    <col min="3" max="16384" width="9.140625" style="23"/>
  </cols>
  <sheetData>
    <row r="2" spans="2:8" x14ac:dyDescent="0.25">
      <c r="B2" s="26" t="s">
        <v>297</v>
      </c>
    </row>
    <row r="3" spans="2:8" x14ac:dyDescent="0.25">
      <c r="B3" s="20" t="s">
        <v>93</v>
      </c>
    </row>
    <row r="4" spans="2:8" ht="15" customHeight="1" x14ac:dyDescent="0.25">
      <c r="B4" s="358" t="s">
        <v>298</v>
      </c>
      <c r="C4" s="400" t="s">
        <v>20</v>
      </c>
      <c r="D4" s="400"/>
      <c r="E4" s="400"/>
      <c r="F4" s="401" t="s">
        <v>96</v>
      </c>
      <c r="G4" s="401"/>
      <c r="H4" s="401"/>
    </row>
    <row r="5" spans="2:8" x14ac:dyDescent="0.25">
      <c r="B5" s="359"/>
      <c r="C5" s="137" t="s">
        <v>3</v>
      </c>
      <c r="D5" s="137" t="s">
        <v>4</v>
      </c>
      <c r="E5" s="137" t="s">
        <v>5</v>
      </c>
      <c r="F5" s="137" t="s">
        <v>3</v>
      </c>
      <c r="G5" s="137" t="s">
        <v>4</v>
      </c>
      <c r="H5" s="137" t="s">
        <v>5</v>
      </c>
    </row>
    <row r="6" spans="2:8" x14ac:dyDescent="0.25">
      <c r="B6" s="95" t="s">
        <v>176</v>
      </c>
      <c r="C6" s="93">
        <v>1180</v>
      </c>
      <c r="D6" s="97">
        <v>5</v>
      </c>
      <c r="E6" s="93">
        <v>1446</v>
      </c>
      <c r="F6" s="95">
        <v>133</v>
      </c>
      <c r="G6" s="96">
        <v>1</v>
      </c>
      <c r="H6" s="95">
        <v>185</v>
      </c>
    </row>
    <row r="7" spans="2:8" x14ac:dyDescent="0.25">
      <c r="B7" s="95" t="s">
        <v>177</v>
      </c>
      <c r="C7" s="93">
        <v>401</v>
      </c>
      <c r="D7" s="97">
        <v>7</v>
      </c>
      <c r="E7" s="93">
        <v>490</v>
      </c>
      <c r="F7" s="95">
        <v>52</v>
      </c>
      <c r="G7" s="96">
        <v>2</v>
      </c>
      <c r="H7" s="95">
        <v>85</v>
      </c>
    </row>
    <row r="8" spans="2:8" x14ac:dyDescent="0.25">
      <c r="B8" s="95" t="s">
        <v>178</v>
      </c>
      <c r="C8" s="93">
        <v>69</v>
      </c>
      <c r="D8" s="123">
        <v>2</v>
      </c>
      <c r="E8" s="93">
        <v>83</v>
      </c>
      <c r="F8" s="95">
        <v>28</v>
      </c>
      <c r="G8" s="288" t="s">
        <v>79</v>
      </c>
      <c r="H8" s="95">
        <v>43</v>
      </c>
    </row>
    <row r="9" spans="2:8" x14ac:dyDescent="0.25">
      <c r="B9" s="95" t="s">
        <v>179</v>
      </c>
      <c r="C9" s="93">
        <v>299</v>
      </c>
      <c r="D9" s="120">
        <v>3</v>
      </c>
      <c r="E9" s="93">
        <v>387</v>
      </c>
      <c r="F9" s="95">
        <v>18</v>
      </c>
      <c r="G9" s="288" t="s">
        <v>79</v>
      </c>
      <c r="H9" s="95">
        <v>36</v>
      </c>
    </row>
    <row r="10" spans="2:8" x14ac:dyDescent="0.25">
      <c r="B10" s="95" t="s">
        <v>180</v>
      </c>
      <c r="C10" s="93">
        <v>471</v>
      </c>
      <c r="D10" s="97">
        <v>5</v>
      </c>
      <c r="E10" s="93">
        <v>609</v>
      </c>
      <c r="F10" s="95">
        <v>178</v>
      </c>
      <c r="G10" s="100">
        <v>3</v>
      </c>
      <c r="H10" s="95">
        <v>286</v>
      </c>
    </row>
    <row r="11" spans="2:8" x14ac:dyDescent="0.25">
      <c r="B11" s="95" t="s">
        <v>181</v>
      </c>
      <c r="C11" s="93">
        <v>1031</v>
      </c>
      <c r="D11" s="97">
        <v>6</v>
      </c>
      <c r="E11" s="93">
        <v>1329</v>
      </c>
      <c r="F11" s="95">
        <v>98</v>
      </c>
      <c r="G11" s="288" t="s">
        <v>79</v>
      </c>
      <c r="H11" s="95">
        <v>172</v>
      </c>
    </row>
    <row r="12" spans="2:8" x14ac:dyDescent="0.25">
      <c r="B12" s="95" t="s">
        <v>182</v>
      </c>
      <c r="C12" s="93">
        <v>153</v>
      </c>
      <c r="D12" s="276" t="s">
        <v>79</v>
      </c>
      <c r="E12" s="93">
        <v>177</v>
      </c>
      <c r="F12" s="95">
        <v>43</v>
      </c>
      <c r="G12" s="124">
        <v>3</v>
      </c>
      <c r="H12" s="95">
        <v>64</v>
      </c>
    </row>
    <row r="13" spans="2:8" x14ac:dyDescent="0.25">
      <c r="B13" s="22" t="s">
        <v>235</v>
      </c>
      <c r="C13" s="94">
        <v>75</v>
      </c>
      <c r="D13" s="121">
        <v>1</v>
      </c>
      <c r="E13" s="94">
        <v>91</v>
      </c>
      <c r="F13" s="22">
        <v>30</v>
      </c>
      <c r="G13" s="289" t="s">
        <v>79</v>
      </c>
      <c r="H13" s="22">
        <v>46</v>
      </c>
    </row>
    <row r="14" spans="2:8" x14ac:dyDescent="0.25">
      <c r="B14" s="22" t="s">
        <v>234</v>
      </c>
      <c r="C14" s="94">
        <v>142</v>
      </c>
      <c r="D14" s="99">
        <v>1</v>
      </c>
      <c r="E14" s="94">
        <v>186</v>
      </c>
      <c r="F14" s="22">
        <v>18</v>
      </c>
      <c r="G14" s="289" t="s">
        <v>79</v>
      </c>
      <c r="H14" s="22">
        <v>27</v>
      </c>
    </row>
    <row r="15" spans="2:8" x14ac:dyDescent="0.25">
      <c r="B15" s="22" t="s">
        <v>233</v>
      </c>
      <c r="C15" s="94">
        <v>73</v>
      </c>
      <c r="D15" s="126">
        <v>2</v>
      </c>
      <c r="E15" s="94">
        <v>96</v>
      </c>
      <c r="F15" s="22">
        <v>12</v>
      </c>
      <c r="G15" s="289" t="s">
        <v>79</v>
      </c>
      <c r="H15" s="22">
        <v>15</v>
      </c>
    </row>
    <row r="16" spans="2:8" x14ac:dyDescent="0.25">
      <c r="B16" s="22" t="s">
        <v>232</v>
      </c>
      <c r="C16" s="94">
        <v>68</v>
      </c>
      <c r="D16" s="121">
        <v>2</v>
      </c>
      <c r="E16" s="94">
        <v>92</v>
      </c>
      <c r="F16" s="22">
        <v>38</v>
      </c>
      <c r="G16" s="125">
        <v>2</v>
      </c>
      <c r="H16" s="22">
        <v>69</v>
      </c>
    </row>
    <row r="17" spans="2:8" x14ac:dyDescent="0.25">
      <c r="B17" s="22" t="s">
        <v>231</v>
      </c>
      <c r="C17" s="94">
        <v>104</v>
      </c>
      <c r="D17" s="121">
        <v>1</v>
      </c>
      <c r="E17" s="94">
        <v>131</v>
      </c>
      <c r="F17" s="22">
        <v>18</v>
      </c>
      <c r="G17" s="289" t="s">
        <v>79</v>
      </c>
      <c r="H17" s="22">
        <v>29</v>
      </c>
    </row>
    <row r="18" spans="2:8" x14ac:dyDescent="0.25">
      <c r="B18" s="22" t="s">
        <v>230</v>
      </c>
      <c r="C18" s="94">
        <v>98</v>
      </c>
      <c r="D18" s="126">
        <v>5</v>
      </c>
      <c r="E18" s="94">
        <v>123</v>
      </c>
      <c r="F18" s="22">
        <v>22</v>
      </c>
      <c r="G18" s="289" t="s">
        <v>79</v>
      </c>
      <c r="H18" s="22">
        <v>38</v>
      </c>
    </row>
    <row r="19" spans="2:8" x14ac:dyDescent="0.25">
      <c r="B19" s="22" t="s">
        <v>229</v>
      </c>
      <c r="C19" s="94">
        <v>148</v>
      </c>
      <c r="D19" s="99">
        <v>3</v>
      </c>
      <c r="E19" s="94">
        <v>180</v>
      </c>
      <c r="F19" s="22">
        <v>58</v>
      </c>
      <c r="G19" s="98">
        <v>1</v>
      </c>
      <c r="H19" s="22">
        <v>114</v>
      </c>
    </row>
    <row r="20" spans="2:8" x14ac:dyDescent="0.25">
      <c r="B20" s="22" t="s">
        <v>228</v>
      </c>
      <c r="C20" s="94">
        <v>36</v>
      </c>
      <c r="D20" s="121">
        <v>1</v>
      </c>
      <c r="E20" s="94">
        <v>50</v>
      </c>
      <c r="F20" s="22">
        <v>42</v>
      </c>
      <c r="G20" s="98">
        <v>1</v>
      </c>
      <c r="H20" s="22">
        <v>71</v>
      </c>
    </row>
    <row r="21" spans="2:8" x14ac:dyDescent="0.25">
      <c r="B21" s="22" t="s">
        <v>227</v>
      </c>
      <c r="C21" s="94">
        <v>99</v>
      </c>
      <c r="D21" s="276" t="s">
        <v>79</v>
      </c>
      <c r="E21" s="94">
        <v>122</v>
      </c>
      <c r="F21" s="22">
        <v>54</v>
      </c>
      <c r="G21" s="125">
        <v>1</v>
      </c>
      <c r="H21" s="22">
        <v>89</v>
      </c>
    </row>
    <row r="22" spans="2:8" x14ac:dyDescent="0.25">
      <c r="B22" s="122" t="s">
        <v>299</v>
      </c>
      <c r="C22" s="93">
        <v>4447</v>
      </c>
      <c r="D22" s="97">
        <v>44</v>
      </c>
      <c r="E22" s="93">
        <v>5592</v>
      </c>
      <c r="F22" s="95">
        <v>842</v>
      </c>
      <c r="G22" s="96">
        <v>14</v>
      </c>
      <c r="H22" s="95">
        <v>1369</v>
      </c>
    </row>
    <row r="23" spans="2:8" x14ac:dyDescent="0.25">
      <c r="B23" s="21" t="s">
        <v>97</v>
      </c>
      <c r="C23" s="93">
        <v>5095</v>
      </c>
      <c r="D23" s="97">
        <v>84</v>
      </c>
      <c r="E23" s="93">
        <v>6779</v>
      </c>
      <c r="F23" s="95">
        <v>3460</v>
      </c>
      <c r="G23" s="96">
        <v>159</v>
      </c>
      <c r="H23" s="95">
        <v>5244</v>
      </c>
    </row>
    <row r="24" spans="2:8" x14ac:dyDescent="0.25">
      <c r="B24" s="28" t="s">
        <v>183</v>
      </c>
      <c r="C24" s="29">
        <v>9542</v>
      </c>
      <c r="D24" s="29">
        <v>128</v>
      </c>
      <c r="E24" s="29">
        <v>12371</v>
      </c>
      <c r="F24" s="29">
        <v>4302</v>
      </c>
      <c r="G24" s="29">
        <v>173</v>
      </c>
      <c r="H24" s="29">
        <v>6613</v>
      </c>
    </row>
    <row r="26" spans="2:8" x14ac:dyDescent="0.25">
      <c r="C26" s="74"/>
      <c r="D26" s="74"/>
      <c r="E26" s="74"/>
      <c r="F26" s="74"/>
      <c r="G26" s="74"/>
      <c r="H26" s="74"/>
    </row>
    <row r="27" spans="2:8" x14ac:dyDescent="0.25">
      <c r="C27" s="74"/>
      <c r="D27" s="74"/>
      <c r="E27" s="74"/>
      <c r="F27" s="74"/>
      <c r="G27" s="74"/>
      <c r="H27" s="74"/>
    </row>
  </sheetData>
  <mergeCells count="3">
    <mergeCell ref="B4:B5"/>
    <mergeCell ref="C4:E4"/>
    <mergeCell ref="F4:H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7"/>
  <sheetViews>
    <sheetView workbookViewId="0">
      <selection activeCell="F5" sqref="F5"/>
    </sheetView>
  </sheetViews>
  <sheetFormatPr defaultRowHeight="15" x14ac:dyDescent="0.25"/>
  <cols>
    <col min="1" max="1" width="6.28515625" style="23" customWidth="1"/>
    <col min="2" max="2" width="20.28515625" style="23" customWidth="1"/>
    <col min="3" max="3" width="31" style="23" customWidth="1"/>
    <col min="4" max="4" width="21" style="23" customWidth="1"/>
    <col min="5" max="5" width="16.42578125" style="23" customWidth="1"/>
    <col min="6" max="6" width="16.85546875" style="23" customWidth="1"/>
    <col min="7" max="16384" width="9.140625" style="23"/>
  </cols>
  <sheetData>
    <row r="2" spans="2:6" x14ac:dyDescent="0.25">
      <c r="B2" s="24" t="s">
        <v>301</v>
      </c>
      <c r="C2" s="89"/>
      <c r="D2" s="89"/>
    </row>
    <row r="3" spans="2:6" ht="15.75" thickBot="1" x14ac:dyDescent="0.3"/>
    <row r="4" spans="2:6" ht="15.75" thickBot="1" x14ac:dyDescent="0.3">
      <c r="B4" s="402" t="s">
        <v>191</v>
      </c>
      <c r="C4" s="404" t="s">
        <v>192</v>
      </c>
      <c r="D4" s="404"/>
    </row>
    <row r="5" spans="2:6" ht="15.75" thickBot="1" x14ac:dyDescent="0.3">
      <c r="B5" s="403"/>
      <c r="C5" s="127" t="s">
        <v>193</v>
      </c>
      <c r="D5" s="127" t="s">
        <v>194</v>
      </c>
      <c r="F5" s="81"/>
    </row>
    <row r="6" spans="2:6" ht="15.75" thickBot="1" x14ac:dyDescent="0.3">
      <c r="B6" s="76" t="s">
        <v>92</v>
      </c>
      <c r="C6" s="116">
        <v>187.99049643989378</v>
      </c>
      <c r="D6" s="128">
        <v>1096543302</v>
      </c>
    </row>
    <row r="7" spans="2:6" ht="15.75" thickBot="1" x14ac:dyDescent="0.3">
      <c r="B7" s="76" t="s">
        <v>165</v>
      </c>
      <c r="C7" s="116">
        <v>197.70400031618013</v>
      </c>
      <c r="D7" s="128">
        <v>387679257</v>
      </c>
    </row>
    <row r="8" spans="2:6" ht="15.75" thickBot="1" x14ac:dyDescent="0.3">
      <c r="B8" s="76" t="s">
        <v>164</v>
      </c>
      <c r="C8" s="116">
        <v>204.23082015291658</v>
      </c>
      <c r="D8" s="128">
        <v>116154543</v>
      </c>
    </row>
    <row r="9" spans="2:6" ht="15.75" thickBot="1" x14ac:dyDescent="0.3">
      <c r="B9" s="76" t="s">
        <v>173</v>
      </c>
      <c r="C9" s="116">
        <v>223.94499183329813</v>
      </c>
      <c r="D9" s="128">
        <v>1129089219</v>
      </c>
    </row>
    <row r="10" spans="2:6" ht="15.75" thickBot="1" x14ac:dyDescent="0.3">
      <c r="B10" s="76" t="s">
        <v>195</v>
      </c>
      <c r="C10" s="116">
        <v>233.41207894580873</v>
      </c>
      <c r="D10" s="128">
        <v>29536548</v>
      </c>
    </row>
    <row r="11" spans="2:6" ht="15.75" thickBot="1" x14ac:dyDescent="0.3">
      <c r="B11" s="76" t="s">
        <v>172</v>
      </c>
      <c r="C11" s="116">
        <v>233.83498555573831</v>
      </c>
      <c r="D11" s="128">
        <v>385981005</v>
      </c>
    </row>
    <row r="12" spans="2:6" ht="15.75" thickBot="1" x14ac:dyDescent="0.3">
      <c r="B12" s="76" t="s">
        <v>6</v>
      </c>
      <c r="C12" s="116">
        <v>243.94276653561803</v>
      </c>
      <c r="D12" s="128">
        <v>321692571</v>
      </c>
    </row>
    <row r="13" spans="2:6" ht="15.75" thickBot="1" x14ac:dyDescent="0.3">
      <c r="B13" s="76" t="s">
        <v>170</v>
      </c>
      <c r="C13" s="116">
        <v>253.95776340917243</v>
      </c>
      <c r="D13" s="128">
        <v>78592563</v>
      </c>
    </row>
    <row r="14" spans="2:6" ht="15.75" thickBot="1" x14ac:dyDescent="0.3">
      <c r="B14" s="76" t="s">
        <v>175</v>
      </c>
      <c r="C14" s="116">
        <v>265.7711750682812</v>
      </c>
      <c r="D14" s="128">
        <v>235678968</v>
      </c>
    </row>
    <row r="15" spans="2:6" ht="15.75" thickBot="1" x14ac:dyDescent="0.3">
      <c r="B15" s="76" t="s">
        <v>171</v>
      </c>
      <c r="C15" s="116">
        <v>274.81830246849165</v>
      </c>
      <c r="D15" s="128">
        <v>1204857165</v>
      </c>
    </row>
    <row r="16" spans="2:6" ht="15.75" thickBot="1" x14ac:dyDescent="0.3">
      <c r="B16" s="129" t="s">
        <v>240</v>
      </c>
      <c r="C16" s="116">
        <v>278.59063847683274</v>
      </c>
      <c r="D16" s="128">
        <v>296769792</v>
      </c>
    </row>
    <row r="17" spans="2:5" ht="15.75" thickBot="1" x14ac:dyDescent="0.3">
      <c r="B17" s="76" t="s">
        <v>196</v>
      </c>
      <c r="C17" s="116">
        <v>278.82566686255092</v>
      </c>
      <c r="D17" s="128">
        <v>339248583</v>
      </c>
    </row>
    <row r="18" spans="2:5" ht="15.75" thickBot="1" x14ac:dyDescent="0.3">
      <c r="B18" s="76" t="s">
        <v>8</v>
      </c>
      <c r="C18" s="116">
        <v>281.7637389933347</v>
      </c>
      <c r="D18" s="128">
        <v>1142852040</v>
      </c>
    </row>
    <row r="19" spans="2:5" ht="15.75" thickBot="1" x14ac:dyDescent="0.3">
      <c r="B19" s="76" t="s">
        <v>183</v>
      </c>
      <c r="C19" s="116">
        <v>286.62771185437123</v>
      </c>
      <c r="D19" s="128">
        <v>1406276670</v>
      </c>
    </row>
    <row r="20" spans="2:5" ht="15.75" thickBot="1" x14ac:dyDescent="0.3">
      <c r="B20" s="76" t="s">
        <v>168</v>
      </c>
      <c r="C20" s="116">
        <v>288.54938853449323</v>
      </c>
      <c r="D20" s="128">
        <v>2893490166</v>
      </c>
    </row>
    <row r="21" spans="2:5" ht="15.75" thickBot="1" x14ac:dyDescent="0.3">
      <c r="B21" s="76" t="s">
        <v>166</v>
      </c>
      <c r="C21" s="116">
        <v>321.04535983898688</v>
      </c>
      <c r="D21" s="128">
        <v>1893335634</v>
      </c>
    </row>
    <row r="22" spans="2:5" ht="15.75" thickBot="1" x14ac:dyDescent="0.3">
      <c r="B22" s="76" t="s">
        <v>169</v>
      </c>
      <c r="C22" s="116">
        <v>346.65414123619456</v>
      </c>
      <c r="D22" s="128">
        <v>532080828</v>
      </c>
    </row>
    <row r="23" spans="2:5" ht="15.75" thickBot="1" x14ac:dyDescent="0.3">
      <c r="B23" s="76" t="s">
        <v>197</v>
      </c>
      <c r="C23" s="116">
        <v>393.50661227864612</v>
      </c>
      <c r="D23" s="128">
        <v>1751393652</v>
      </c>
    </row>
    <row r="24" spans="2:5" ht="15.75" thickBot="1" x14ac:dyDescent="0.3">
      <c r="B24" s="76" t="s">
        <v>174</v>
      </c>
      <c r="C24" s="116">
        <v>396.95706650462171</v>
      </c>
      <c r="D24" s="128">
        <v>1484501334</v>
      </c>
    </row>
    <row r="25" spans="2:5" ht="15.75" thickBot="1" x14ac:dyDescent="0.3">
      <c r="B25" s="76" t="s">
        <v>167</v>
      </c>
      <c r="C25" s="116">
        <v>444.59484070655878</v>
      </c>
      <c r="D25" s="128">
        <v>694076568</v>
      </c>
    </row>
    <row r="26" spans="2:5" ht="15.75" thickBot="1" x14ac:dyDescent="0.3">
      <c r="B26" s="77" t="s">
        <v>184</v>
      </c>
      <c r="C26" s="130">
        <v>287.75648190587964</v>
      </c>
      <c r="D26" s="290">
        <v>17419830408</v>
      </c>
    </row>
    <row r="27" spans="2:5" x14ac:dyDescent="0.25">
      <c r="B27" s="396" t="s">
        <v>300</v>
      </c>
      <c r="C27" s="315"/>
      <c r="D27" s="315"/>
      <c r="E27" s="315"/>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S17"/>
  <sheetViews>
    <sheetView zoomScaleNormal="100" workbookViewId="0">
      <selection activeCell="A18" sqref="A18:XFD25"/>
    </sheetView>
  </sheetViews>
  <sheetFormatPr defaultRowHeight="15" x14ac:dyDescent="0.25"/>
  <cols>
    <col min="1" max="1" width="10.42578125" style="68" customWidth="1"/>
    <col min="2" max="7" width="8.140625" style="68" customWidth="1"/>
    <col min="8" max="8" width="8.140625" style="69" customWidth="1"/>
    <col min="9" max="17" width="8.140625" style="68" customWidth="1"/>
    <col min="18" max="16384" width="9.140625" style="68"/>
  </cols>
  <sheetData>
    <row r="2" spans="1:19" x14ac:dyDescent="0.25">
      <c r="A2" s="27" t="s">
        <v>302</v>
      </c>
    </row>
    <row r="3" spans="1:19" x14ac:dyDescent="0.25">
      <c r="A3" s="405" t="s">
        <v>28</v>
      </c>
      <c r="B3" s="352"/>
      <c r="C3" s="352"/>
      <c r="D3" s="352"/>
      <c r="E3" s="352"/>
    </row>
    <row r="4" spans="1:19" ht="15" customHeight="1" x14ac:dyDescent="0.25">
      <c r="A4" s="304" t="s">
        <v>1</v>
      </c>
      <c r="B4" s="406" t="s">
        <v>85</v>
      </c>
      <c r="C4" s="406"/>
      <c r="D4" s="406"/>
      <c r="E4" s="406"/>
      <c r="F4" s="406"/>
      <c r="G4" s="406"/>
      <c r="H4" s="406"/>
      <c r="I4" s="406"/>
      <c r="J4" s="406"/>
      <c r="K4" s="406"/>
      <c r="L4" s="406"/>
      <c r="M4" s="406"/>
      <c r="N4" s="406"/>
      <c r="O4" s="406"/>
      <c r="P4" s="406"/>
      <c r="Q4" s="406"/>
    </row>
    <row r="5" spans="1:19" ht="15" customHeight="1" x14ac:dyDescent="0.25">
      <c r="A5" s="305"/>
      <c r="B5" s="308" t="s">
        <v>86</v>
      </c>
      <c r="C5" s="308"/>
      <c r="D5" s="308"/>
      <c r="E5" s="308"/>
      <c r="F5" s="308"/>
      <c r="G5" s="308"/>
      <c r="H5" s="308"/>
      <c r="I5" s="408" t="s">
        <v>87</v>
      </c>
      <c r="J5" s="407"/>
      <c r="K5" s="407"/>
      <c r="L5" s="407"/>
      <c r="M5" s="308" t="s">
        <v>88</v>
      </c>
      <c r="N5" s="308"/>
      <c r="O5" s="308"/>
      <c r="P5" s="308"/>
      <c r="Q5" s="308"/>
    </row>
    <row r="6" spans="1:19" ht="27" x14ac:dyDescent="0.25">
      <c r="A6" s="306"/>
      <c r="B6" s="137" t="s">
        <v>89</v>
      </c>
      <c r="C6" s="137" t="s">
        <v>90</v>
      </c>
      <c r="D6" s="137" t="s">
        <v>186</v>
      </c>
      <c r="E6" s="137" t="s">
        <v>91</v>
      </c>
      <c r="F6" s="137" t="s">
        <v>187</v>
      </c>
      <c r="G6" s="137" t="s">
        <v>188</v>
      </c>
      <c r="H6" s="291" t="s">
        <v>13</v>
      </c>
      <c r="I6" s="137" t="s">
        <v>89</v>
      </c>
      <c r="J6" s="137" t="s">
        <v>90</v>
      </c>
      <c r="K6" s="137" t="s">
        <v>189</v>
      </c>
      <c r="L6" s="137" t="s">
        <v>13</v>
      </c>
      <c r="M6" s="137" t="s">
        <v>89</v>
      </c>
      <c r="N6" s="137" t="s">
        <v>90</v>
      </c>
      <c r="O6" s="137" t="s">
        <v>91</v>
      </c>
      <c r="P6" s="137" t="s">
        <v>188</v>
      </c>
      <c r="Q6" s="137" t="s">
        <v>13</v>
      </c>
    </row>
    <row r="7" spans="1:19" x14ac:dyDescent="0.25">
      <c r="A7" s="88" t="s">
        <v>176</v>
      </c>
      <c r="B7" s="143">
        <v>153</v>
      </c>
      <c r="C7" s="14">
        <v>355</v>
      </c>
      <c r="D7" s="143" t="s">
        <v>79</v>
      </c>
      <c r="E7" s="14">
        <v>1673</v>
      </c>
      <c r="F7" s="143" t="s">
        <v>79</v>
      </c>
      <c r="G7" s="70" t="s">
        <v>79</v>
      </c>
      <c r="H7" s="232">
        <v>2181</v>
      </c>
      <c r="I7" s="14">
        <v>176</v>
      </c>
      <c r="J7" s="143">
        <v>2</v>
      </c>
      <c r="K7" s="137">
        <v>19</v>
      </c>
      <c r="L7" s="232">
        <v>197</v>
      </c>
      <c r="M7" s="14">
        <v>145</v>
      </c>
      <c r="N7" s="143">
        <v>273</v>
      </c>
      <c r="O7" s="14">
        <v>234</v>
      </c>
      <c r="P7" s="143" t="s">
        <v>79</v>
      </c>
      <c r="Q7" s="138">
        <v>652</v>
      </c>
      <c r="S7" s="90"/>
    </row>
    <row r="8" spans="1:19" x14ac:dyDescent="0.25">
      <c r="A8" s="88" t="s">
        <v>177</v>
      </c>
      <c r="B8" s="143">
        <v>103</v>
      </c>
      <c r="C8" s="14">
        <v>328</v>
      </c>
      <c r="D8" s="143" t="s">
        <v>79</v>
      </c>
      <c r="E8" s="14">
        <v>1191</v>
      </c>
      <c r="F8" s="143" t="s">
        <v>79</v>
      </c>
      <c r="G8" s="70" t="s">
        <v>79</v>
      </c>
      <c r="H8" s="232">
        <v>1622</v>
      </c>
      <c r="I8" s="14">
        <v>98</v>
      </c>
      <c r="J8" s="143">
        <v>1</v>
      </c>
      <c r="K8" s="137">
        <v>4</v>
      </c>
      <c r="L8" s="232">
        <v>103</v>
      </c>
      <c r="M8" s="14">
        <v>51</v>
      </c>
      <c r="N8" s="143">
        <v>172</v>
      </c>
      <c r="O8" s="14">
        <v>231</v>
      </c>
      <c r="P8" s="143" t="s">
        <v>79</v>
      </c>
      <c r="Q8" s="138">
        <v>454</v>
      </c>
      <c r="S8" s="90"/>
    </row>
    <row r="9" spans="1:19" x14ac:dyDescent="0.25">
      <c r="A9" s="88" t="s">
        <v>178</v>
      </c>
      <c r="B9" s="143">
        <v>94</v>
      </c>
      <c r="C9" s="14">
        <v>92</v>
      </c>
      <c r="D9" s="143" t="s">
        <v>79</v>
      </c>
      <c r="E9" s="14">
        <v>45</v>
      </c>
      <c r="F9" s="143" t="s">
        <v>79</v>
      </c>
      <c r="G9" s="70" t="s">
        <v>79</v>
      </c>
      <c r="H9" s="232">
        <v>231</v>
      </c>
      <c r="I9" s="14">
        <v>5</v>
      </c>
      <c r="J9" s="143" t="s">
        <v>79</v>
      </c>
      <c r="K9" s="137" t="s">
        <v>79</v>
      </c>
      <c r="L9" s="232">
        <v>5</v>
      </c>
      <c r="M9" s="14">
        <v>55</v>
      </c>
      <c r="N9" s="143">
        <v>139</v>
      </c>
      <c r="O9" s="14">
        <v>11</v>
      </c>
      <c r="P9" s="143" t="s">
        <v>79</v>
      </c>
      <c r="Q9" s="138">
        <v>205</v>
      </c>
      <c r="S9" s="90"/>
    </row>
    <row r="10" spans="1:19" x14ac:dyDescent="0.25">
      <c r="A10" s="88" t="s">
        <v>179</v>
      </c>
      <c r="B10" s="143">
        <v>366</v>
      </c>
      <c r="C10" s="14">
        <v>362</v>
      </c>
      <c r="D10" s="143" t="s">
        <v>79</v>
      </c>
      <c r="E10" s="14">
        <v>768</v>
      </c>
      <c r="F10" s="143" t="s">
        <v>79</v>
      </c>
      <c r="G10" s="70" t="s">
        <v>79</v>
      </c>
      <c r="H10" s="232">
        <v>1496</v>
      </c>
      <c r="I10" s="14">
        <v>60</v>
      </c>
      <c r="J10" s="143" t="s">
        <v>79</v>
      </c>
      <c r="K10" s="137" t="s">
        <v>79</v>
      </c>
      <c r="L10" s="232">
        <v>60</v>
      </c>
      <c r="M10" s="14">
        <v>294</v>
      </c>
      <c r="N10" s="143">
        <v>213</v>
      </c>
      <c r="O10" s="14">
        <v>207</v>
      </c>
      <c r="P10" s="143" t="s">
        <v>79</v>
      </c>
      <c r="Q10" s="138">
        <v>714</v>
      </c>
      <c r="S10" s="90"/>
    </row>
    <row r="11" spans="1:19" x14ac:dyDescent="0.25">
      <c r="A11" s="88" t="s">
        <v>180</v>
      </c>
      <c r="B11" s="143">
        <v>20</v>
      </c>
      <c r="C11" s="14">
        <v>345</v>
      </c>
      <c r="D11" s="143" t="s">
        <v>79</v>
      </c>
      <c r="E11" s="14">
        <v>1143</v>
      </c>
      <c r="F11" s="143" t="s">
        <v>79</v>
      </c>
      <c r="G11" s="70" t="s">
        <v>79</v>
      </c>
      <c r="H11" s="232">
        <v>1508</v>
      </c>
      <c r="I11" s="14">
        <v>161</v>
      </c>
      <c r="J11" s="143" t="s">
        <v>79</v>
      </c>
      <c r="K11" s="137">
        <v>2</v>
      </c>
      <c r="L11" s="232">
        <v>163</v>
      </c>
      <c r="M11" s="14">
        <v>22</v>
      </c>
      <c r="N11" s="143">
        <v>244</v>
      </c>
      <c r="O11" s="14">
        <v>456</v>
      </c>
      <c r="P11" s="143" t="s">
        <v>79</v>
      </c>
      <c r="Q11" s="138">
        <v>722</v>
      </c>
      <c r="S11" s="90"/>
    </row>
    <row r="12" spans="1:19" x14ac:dyDescent="0.25">
      <c r="A12" s="88" t="s">
        <v>181</v>
      </c>
      <c r="B12" s="143">
        <v>196</v>
      </c>
      <c r="C12" s="14">
        <v>378</v>
      </c>
      <c r="D12" s="143" t="s">
        <v>79</v>
      </c>
      <c r="E12" s="14">
        <v>1562</v>
      </c>
      <c r="F12" s="143" t="s">
        <v>79</v>
      </c>
      <c r="G12" s="70" t="s">
        <v>79</v>
      </c>
      <c r="H12" s="232">
        <v>2136</v>
      </c>
      <c r="I12" s="14">
        <v>111</v>
      </c>
      <c r="J12" s="143" t="s">
        <v>79</v>
      </c>
      <c r="K12" s="137" t="s">
        <v>79</v>
      </c>
      <c r="L12" s="232">
        <v>111</v>
      </c>
      <c r="M12" s="14">
        <v>147</v>
      </c>
      <c r="N12" s="143">
        <v>224</v>
      </c>
      <c r="O12" s="14">
        <v>280</v>
      </c>
      <c r="P12" s="143" t="s">
        <v>79</v>
      </c>
      <c r="Q12" s="138">
        <v>651</v>
      </c>
      <c r="S12" s="90"/>
    </row>
    <row r="13" spans="1:19" x14ac:dyDescent="0.25">
      <c r="A13" s="88" t="s">
        <v>182</v>
      </c>
      <c r="B13" s="143">
        <v>55</v>
      </c>
      <c r="C13" s="14">
        <v>156</v>
      </c>
      <c r="D13" s="143" t="s">
        <v>79</v>
      </c>
      <c r="E13" s="14">
        <v>157</v>
      </c>
      <c r="F13" s="143" t="s">
        <v>79</v>
      </c>
      <c r="G13" s="70" t="s">
        <v>79</v>
      </c>
      <c r="H13" s="232">
        <v>368</v>
      </c>
      <c r="I13" s="14">
        <v>11</v>
      </c>
      <c r="J13" s="143" t="s">
        <v>79</v>
      </c>
      <c r="K13" s="137" t="s">
        <v>79</v>
      </c>
      <c r="L13" s="232">
        <v>11</v>
      </c>
      <c r="M13" s="14">
        <v>46</v>
      </c>
      <c r="N13" s="143">
        <v>161</v>
      </c>
      <c r="O13" s="14">
        <v>47</v>
      </c>
      <c r="P13" s="143" t="s">
        <v>79</v>
      </c>
      <c r="Q13" s="138">
        <v>254</v>
      </c>
      <c r="S13" s="90"/>
    </row>
    <row r="14" spans="1:19" x14ac:dyDescent="0.25">
      <c r="A14" s="39" t="s">
        <v>183</v>
      </c>
      <c r="B14" s="149">
        <v>987</v>
      </c>
      <c r="C14" s="149">
        <v>2016</v>
      </c>
      <c r="D14" s="292" t="s">
        <v>79</v>
      </c>
      <c r="E14" s="149">
        <v>6539</v>
      </c>
      <c r="F14" s="292" t="s">
        <v>79</v>
      </c>
      <c r="G14" s="292" t="s">
        <v>79</v>
      </c>
      <c r="H14" s="293">
        <v>9542</v>
      </c>
      <c r="I14" s="292">
        <v>622</v>
      </c>
      <c r="J14" s="292">
        <v>3</v>
      </c>
      <c r="K14" s="292">
        <v>25</v>
      </c>
      <c r="L14" s="292">
        <v>650</v>
      </c>
      <c r="M14" s="149">
        <v>760</v>
      </c>
      <c r="N14" s="149">
        <v>1426</v>
      </c>
      <c r="O14" s="149">
        <v>1466</v>
      </c>
      <c r="P14" s="292" t="s">
        <v>79</v>
      </c>
      <c r="Q14" s="149">
        <v>3652</v>
      </c>
      <c r="S14" s="90"/>
    </row>
    <row r="15" spans="1:19" x14ac:dyDescent="0.25">
      <c r="A15" s="16" t="s">
        <v>303</v>
      </c>
    </row>
    <row r="17" spans="1:16" x14ac:dyDescent="0.25">
      <c r="A17" s="23"/>
      <c r="B17" s="23"/>
      <c r="C17" s="23"/>
      <c r="D17" s="23"/>
      <c r="E17" s="23"/>
      <c r="F17" s="23"/>
      <c r="G17" s="23"/>
      <c r="I17" s="23"/>
      <c r="J17" s="23"/>
      <c r="K17" s="23"/>
      <c r="L17" s="23"/>
      <c r="M17" s="23"/>
      <c r="N17" s="23"/>
      <c r="O17" s="23"/>
      <c r="P17" s="23"/>
    </row>
  </sheetData>
  <mergeCells count="6">
    <mergeCell ref="A3:E3"/>
    <mergeCell ref="B4:Q4"/>
    <mergeCell ref="A4:A6"/>
    <mergeCell ref="B5:H5"/>
    <mergeCell ref="I5:L5"/>
    <mergeCell ref="M5: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4:I19"/>
  <sheetViews>
    <sheetView topLeftCell="A3" workbookViewId="0">
      <selection activeCell="I12" sqref="I12"/>
    </sheetView>
  </sheetViews>
  <sheetFormatPr defaultRowHeight="15" x14ac:dyDescent="0.25"/>
  <cols>
    <col min="1" max="1" width="9.140625" style="23"/>
    <col min="2" max="2" width="10.140625" style="23" customWidth="1"/>
    <col min="3" max="16384" width="9.140625" style="23"/>
  </cols>
  <sheetData>
    <row r="4" spans="2:8" ht="14.45" customHeight="1" x14ac:dyDescent="0.25">
      <c r="B4" s="311" t="s">
        <v>246</v>
      </c>
      <c r="C4" s="302"/>
      <c r="D4" s="302"/>
      <c r="E4" s="302"/>
      <c r="F4" s="302"/>
      <c r="G4" s="302"/>
      <c r="H4" s="302"/>
    </row>
    <row r="5" spans="2:8" x14ac:dyDescent="0.25">
      <c r="B5" s="314" t="s">
        <v>214</v>
      </c>
      <c r="C5" s="315"/>
      <c r="D5" s="315"/>
      <c r="E5" s="315"/>
      <c r="F5" s="315"/>
    </row>
    <row r="6" spans="2:8" x14ac:dyDescent="0.25">
      <c r="B6" s="304" t="s">
        <v>1</v>
      </c>
      <c r="C6" s="312">
        <v>2017</v>
      </c>
      <c r="D6" s="312"/>
      <c r="E6" s="313">
        <v>2010</v>
      </c>
      <c r="F6" s="313"/>
    </row>
    <row r="7" spans="2:8" x14ac:dyDescent="0.25">
      <c r="B7" s="305"/>
      <c r="C7" s="312"/>
      <c r="D7" s="312"/>
      <c r="E7" s="313"/>
      <c r="F7" s="313"/>
    </row>
    <row r="8" spans="2:8" ht="27" x14ac:dyDescent="0.25">
      <c r="B8" s="306"/>
      <c r="C8" s="102" t="s">
        <v>140</v>
      </c>
      <c r="D8" s="102" t="s">
        <v>12</v>
      </c>
      <c r="E8" s="102" t="s">
        <v>140</v>
      </c>
      <c r="F8" s="102" t="s">
        <v>12</v>
      </c>
    </row>
    <row r="9" spans="2:8" x14ac:dyDescent="0.25">
      <c r="B9" s="152" t="s">
        <v>176</v>
      </c>
      <c r="C9" s="43">
        <v>2.11</v>
      </c>
      <c r="D9" s="153">
        <v>1.57</v>
      </c>
      <c r="E9" s="49">
        <v>2.3518599999999998</v>
      </c>
      <c r="F9" s="51">
        <v>1.6801221907047785</v>
      </c>
    </row>
    <row r="10" spans="2:8" x14ac:dyDescent="0.25">
      <c r="B10" s="152" t="s">
        <v>177</v>
      </c>
      <c r="C10" s="43">
        <v>2.29</v>
      </c>
      <c r="D10" s="153">
        <v>1.66</v>
      </c>
      <c r="E10" s="49">
        <v>2.2501899999999999</v>
      </c>
      <c r="F10" s="51">
        <v>1.5796519410977243</v>
      </c>
    </row>
    <row r="11" spans="2:8" x14ac:dyDescent="0.25">
      <c r="B11" s="152" t="s">
        <v>178</v>
      </c>
      <c r="C11" s="43">
        <v>3.17</v>
      </c>
      <c r="D11" s="153">
        <v>2.14</v>
      </c>
      <c r="E11" s="49">
        <v>2.7075800000000001</v>
      </c>
      <c r="F11" s="51">
        <v>1.8703241895261846</v>
      </c>
    </row>
    <row r="12" spans="2:8" x14ac:dyDescent="0.25">
      <c r="B12" s="152" t="s">
        <v>179</v>
      </c>
      <c r="C12" s="43">
        <v>2.29</v>
      </c>
      <c r="D12" s="153">
        <v>1.58</v>
      </c>
      <c r="E12" s="49">
        <v>3.19564</v>
      </c>
      <c r="F12" s="51">
        <v>2.1653023501452338</v>
      </c>
    </row>
    <row r="13" spans="2:8" x14ac:dyDescent="0.25">
      <c r="B13" s="152" t="s">
        <v>180</v>
      </c>
      <c r="C13" s="43">
        <v>2.2599999999999998</v>
      </c>
      <c r="D13" s="153">
        <v>1.6</v>
      </c>
      <c r="E13" s="49">
        <v>2.6558899999999999</v>
      </c>
      <c r="F13" s="51">
        <v>1.8375499334221039</v>
      </c>
    </row>
    <row r="14" spans="2:8" x14ac:dyDescent="0.25">
      <c r="B14" s="152" t="s">
        <v>181</v>
      </c>
      <c r="C14" s="43">
        <v>1.59</v>
      </c>
      <c r="D14" s="153">
        <v>1.1599999999999999</v>
      </c>
      <c r="E14" s="49">
        <v>2.0420199999999999</v>
      </c>
      <c r="F14" s="51">
        <v>1.4899589721442452</v>
      </c>
    </row>
    <row r="15" spans="2:8" x14ac:dyDescent="0.25">
      <c r="B15" s="152" t="s">
        <v>182</v>
      </c>
      <c r="C15" s="43">
        <v>3.32</v>
      </c>
      <c r="D15" s="153">
        <v>2.33</v>
      </c>
      <c r="E15" s="49">
        <v>3.80518</v>
      </c>
      <c r="F15" s="51">
        <v>2.5987525987525988</v>
      </c>
    </row>
    <row r="16" spans="2:8" x14ac:dyDescent="0.25">
      <c r="B16" s="39" t="s">
        <v>183</v>
      </c>
      <c r="C16" s="41">
        <v>2.17</v>
      </c>
      <c r="D16" s="41">
        <v>1.56</v>
      </c>
      <c r="E16" s="41">
        <v>2.5303499999999999</v>
      </c>
      <c r="F16" s="41">
        <v>1.7793754212536508</v>
      </c>
    </row>
    <row r="17" spans="2:9" x14ac:dyDescent="0.25">
      <c r="B17" s="39" t="s">
        <v>7</v>
      </c>
      <c r="C17" s="41">
        <v>1.9310250210080431</v>
      </c>
      <c r="D17" s="41">
        <v>1.3505085396277106</v>
      </c>
      <c r="E17" s="41">
        <v>1.9314826030413574</v>
      </c>
      <c r="F17" s="41">
        <v>1.332107216174385</v>
      </c>
    </row>
    <row r="18" spans="2:9" x14ac:dyDescent="0.25">
      <c r="B18" s="117" t="s">
        <v>243</v>
      </c>
      <c r="C18" s="154"/>
      <c r="D18" s="154"/>
      <c r="E18" s="154"/>
      <c r="F18" s="154"/>
      <c r="G18" s="154"/>
      <c r="H18" s="154"/>
      <c r="I18" s="154"/>
    </row>
    <row r="19" spans="2:9" ht="15" customHeight="1" x14ac:dyDescent="0.25">
      <c r="B19" s="117" t="s">
        <v>244</v>
      </c>
      <c r="C19" s="154"/>
      <c r="D19" s="154"/>
      <c r="E19" s="154"/>
      <c r="F19" s="154"/>
      <c r="G19" s="154"/>
      <c r="H19" s="154"/>
      <c r="I19" s="154"/>
    </row>
  </sheetData>
  <mergeCells count="5">
    <mergeCell ref="B4:H4"/>
    <mergeCell ref="B5:F5"/>
    <mergeCell ref="B6:B8"/>
    <mergeCell ref="C6:D7"/>
    <mergeCell ref="E6:F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1"/>
  <sheetViews>
    <sheetView zoomScaleNormal="100" workbookViewId="0">
      <selection activeCell="A21" sqref="A21:XFD36"/>
    </sheetView>
  </sheetViews>
  <sheetFormatPr defaultRowHeight="15" x14ac:dyDescent="0.25"/>
  <cols>
    <col min="1" max="6" width="9.140625" style="23"/>
    <col min="7" max="7" width="9.140625" style="71"/>
    <col min="8" max="16384" width="9.140625" style="23"/>
  </cols>
  <sheetData>
    <row r="1" spans="1:10" x14ac:dyDescent="0.25">
      <c r="A1" s="16"/>
    </row>
    <row r="2" spans="1:10" x14ac:dyDescent="0.25">
      <c r="A2" s="131" t="s">
        <v>304</v>
      </c>
      <c r="B2" s="17"/>
      <c r="C2" s="17"/>
      <c r="D2" s="17"/>
      <c r="E2" s="17"/>
      <c r="F2" s="17"/>
      <c r="G2" s="72"/>
      <c r="H2" s="18"/>
    </row>
    <row r="3" spans="1:10" x14ac:dyDescent="0.25">
      <c r="A3" s="352" t="s">
        <v>93</v>
      </c>
      <c r="B3" s="353"/>
      <c r="C3" s="353"/>
      <c r="D3" s="353"/>
      <c r="E3" s="353"/>
      <c r="F3" s="353"/>
      <c r="G3" s="353"/>
      <c r="H3" s="353"/>
    </row>
    <row r="4" spans="1:10" ht="3" customHeight="1" x14ac:dyDescent="0.25">
      <c r="A4" s="369" t="s">
        <v>40</v>
      </c>
      <c r="B4" s="334" t="s">
        <v>94</v>
      </c>
      <c r="C4" s="334" t="s">
        <v>90</v>
      </c>
      <c r="D4" s="195"/>
      <c r="E4" s="334" t="s">
        <v>91</v>
      </c>
      <c r="F4" s="334" t="s">
        <v>187</v>
      </c>
      <c r="G4" s="334" t="s">
        <v>190</v>
      </c>
      <c r="H4" s="344" t="s">
        <v>13</v>
      </c>
    </row>
    <row r="5" spans="1:10" ht="27" x14ac:dyDescent="0.25">
      <c r="A5" s="371"/>
      <c r="B5" s="409"/>
      <c r="C5" s="409" t="s">
        <v>4</v>
      </c>
      <c r="D5" s="197" t="s">
        <v>186</v>
      </c>
      <c r="E5" s="409" t="s">
        <v>5</v>
      </c>
      <c r="F5" s="409"/>
      <c r="G5" s="409" t="s">
        <v>5</v>
      </c>
      <c r="H5" s="410" t="s">
        <v>3</v>
      </c>
    </row>
    <row r="6" spans="1:10" x14ac:dyDescent="0.25">
      <c r="A6" s="9" t="s">
        <v>43</v>
      </c>
      <c r="B6" s="10">
        <v>166</v>
      </c>
      <c r="C6" s="294">
        <v>208</v>
      </c>
      <c r="D6" s="295" t="s">
        <v>79</v>
      </c>
      <c r="E6" s="294">
        <v>544</v>
      </c>
      <c r="F6" s="295" t="s">
        <v>79</v>
      </c>
      <c r="G6" s="296" t="s">
        <v>79</v>
      </c>
      <c r="H6" s="297">
        <v>918</v>
      </c>
      <c r="J6" s="74"/>
    </row>
    <row r="7" spans="1:10" x14ac:dyDescent="0.25">
      <c r="A7" s="9" t="s">
        <v>44</v>
      </c>
      <c r="B7" s="10">
        <v>159</v>
      </c>
      <c r="C7" s="294">
        <v>190</v>
      </c>
      <c r="D7" s="295" t="s">
        <v>79</v>
      </c>
      <c r="E7" s="294">
        <v>456</v>
      </c>
      <c r="F7" s="295" t="s">
        <v>79</v>
      </c>
      <c r="G7" s="296" t="s">
        <v>79</v>
      </c>
      <c r="H7" s="297">
        <v>805</v>
      </c>
      <c r="J7" s="74"/>
    </row>
    <row r="8" spans="1:10" x14ac:dyDescent="0.25">
      <c r="A8" s="9" t="s">
        <v>45</v>
      </c>
      <c r="B8" s="10">
        <v>220</v>
      </c>
      <c r="C8" s="294">
        <v>259</v>
      </c>
      <c r="D8" s="295" t="s">
        <v>79</v>
      </c>
      <c r="E8" s="294">
        <v>691</v>
      </c>
      <c r="F8" s="295" t="s">
        <v>79</v>
      </c>
      <c r="G8" s="296" t="s">
        <v>79</v>
      </c>
      <c r="H8" s="297">
        <v>1170</v>
      </c>
      <c r="J8" s="74"/>
    </row>
    <row r="9" spans="1:10" x14ac:dyDescent="0.25">
      <c r="A9" s="9" t="s">
        <v>46</v>
      </c>
      <c r="B9" s="10">
        <v>201</v>
      </c>
      <c r="C9" s="294">
        <v>269</v>
      </c>
      <c r="D9" s="295" t="s">
        <v>79</v>
      </c>
      <c r="E9" s="294">
        <v>667</v>
      </c>
      <c r="F9" s="295" t="s">
        <v>79</v>
      </c>
      <c r="G9" s="296" t="s">
        <v>79</v>
      </c>
      <c r="H9" s="297">
        <v>1137</v>
      </c>
      <c r="J9" s="74"/>
    </row>
    <row r="10" spans="1:10" x14ac:dyDescent="0.25">
      <c r="A10" s="9" t="s">
        <v>47</v>
      </c>
      <c r="B10" s="10">
        <v>184</v>
      </c>
      <c r="C10" s="294">
        <v>320</v>
      </c>
      <c r="D10" s="295" t="s">
        <v>79</v>
      </c>
      <c r="E10" s="294">
        <v>774</v>
      </c>
      <c r="F10" s="295" t="s">
        <v>79</v>
      </c>
      <c r="G10" s="296" t="s">
        <v>79</v>
      </c>
      <c r="H10" s="297">
        <v>1278</v>
      </c>
      <c r="J10" s="74"/>
    </row>
    <row r="11" spans="1:10" x14ac:dyDescent="0.25">
      <c r="A11" s="9" t="s">
        <v>48</v>
      </c>
      <c r="B11" s="10">
        <v>213</v>
      </c>
      <c r="C11" s="294">
        <v>329</v>
      </c>
      <c r="D11" s="295" t="s">
        <v>79</v>
      </c>
      <c r="E11" s="294">
        <v>830</v>
      </c>
      <c r="F11" s="295" t="s">
        <v>79</v>
      </c>
      <c r="G11" s="296" t="s">
        <v>79</v>
      </c>
      <c r="H11" s="297">
        <v>1372</v>
      </c>
      <c r="J11" s="74"/>
    </row>
    <row r="12" spans="1:10" x14ac:dyDescent="0.25">
      <c r="A12" s="9" t="s">
        <v>49</v>
      </c>
      <c r="B12" s="10">
        <v>220</v>
      </c>
      <c r="C12" s="294">
        <v>386</v>
      </c>
      <c r="D12" s="295" t="s">
        <v>79</v>
      </c>
      <c r="E12" s="294">
        <v>717</v>
      </c>
      <c r="F12" s="295" t="s">
        <v>79</v>
      </c>
      <c r="G12" s="296" t="s">
        <v>79</v>
      </c>
      <c r="H12" s="297">
        <v>1323</v>
      </c>
      <c r="J12" s="74"/>
    </row>
    <row r="13" spans="1:10" x14ac:dyDescent="0.25">
      <c r="A13" s="9" t="s">
        <v>50</v>
      </c>
      <c r="B13" s="10">
        <v>212</v>
      </c>
      <c r="C13" s="294">
        <v>320</v>
      </c>
      <c r="D13" s="295" t="s">
        <v>79</v>
      </c>
      <c r="E13" s="294">
        <v>678</v>
      </c>
      <c r="F13" s="295" t="s">
        <v>79</v>
      </c>
      <c r="G13" s="296" t="s">
        <v>79</v>
      </c>
      <c r="H13" s="297">
        <v>1210</v>
      </c>
      <c r="J13" s="74"/>
    </row>
    <row r="14" spans="1:10" x14ac:dyDescent="0.25">
      <c r="A14" s="9" t="s">
        <v>51</v>
      </c>
      <c r="B14" s="10">
        <v>197</v>
      </c>
      <c r="C14" s="294">
        <v>288</v>
      </c>
      <c r="D14" s="295" t="s">
        <v>79</v>
      </c>
      <c r="E14" s="294">
        <v>680</v>
      </c>
      <c r="F14" s="295" t="s">
        <v>79</v>
      </c>
      <c r="G14" s="296" t="s">
        <v>79</v>
      </c>
      <c r="H14" s="297">
        <v>1165</v>
      </c>
      <c r="J14" s="74"/>
    </row>
    <row r="15" spans="1:10" x14ac:dyDescent="0.25">
      <c r="A15" s="9" t="s">
        <v>52</v>
      </c>
      <c r="B15" s="10">
        <v>210</v>
      </c>
      <c r="C15" s="294">
        <v>292</v>
      </c>
      <c r="D15" s="295" t="s">
        <v>79</v>
      </c>
      <c r="E15" s="294">
        <v>741</v>
      </c>
      <c r="F15" s="295" t="s">
        <v>79</v>
      </c>
      <c r="G15" s="296" t="s">
        <v>79</v>
      </c>
      <c r="H15" s="297">
        <v>1243</v>
      </c>
      <c r="J15" s="74"/>
    </row>
    <row r="16" spans="1:10" x14ac:dyDescent="0.25">
      <c r="A16" s="9" t="s">
        <v>53</v>
      </c>
      <c r="B16" s="10">
        <v>206</v>
      </c>
      <c r="C16" s="294">
        <v>298</v>
      </c>
      <c r="D16" s="295" t="s">
        <v>79</v>
      </c>
      <c r="E16" s="294">
        <v>696</v>
      </c>
      <c r="F16" s="295" t="s">
        <v>79</v>
      </c>
      <c r="G16" s="296" t="s">
        <v>79</v>
      </c>
      <c r="H16" s="297">
        <v>1200</v>
      </c>
      <c r="J16" s="74"/>
    </row>
    <row r="17" spans="1:10" x14ac:dyDescent="0.25">
      <c r="A17" s="9" t="s">
        <v>54</v>
      </c>
      <c r="B17" s="10">
        <v>181</v>
      </c>
      <c r="C17" s="294">
        <v>286</v>
      </c>
      <c r="D17" s="295" t="s">
        <v>79</v>
      </c>
      <c r="E17" s="294">
        <v>556</v>
      </c>
      <c r="F17" s="295" t="s">
        <v>79</v>
      </c>
      <c r="G17" s="296" t="s">
        <v>79</v>
      </c>
      <c r="H17" s="297">
        <v>1023</v>
      </c>
      <c r="J17" s="74"/>
    </row>
    <row r="18" spans="1:10" x14ac:dyDescent="0.25">
      <c r="A18" s="28" t="s">
        <v>95</v>
      </c>
      <c r="B18" s="29">
        <v>2369</v>
      </c>
      <c r="C18" s="29">
        <v>3445</v>
      </c>
      <c r="D18" s="73" t="s">
        <v>79</v>
      </c>
      <c r="E18" s="29">
        <v>8030</v>
      </c>
      <c r="F18" s="73" t="s">
        <v>79</v>
      </c>
      <c r="G18" s="73" t="s">
        <v>79</v>
      </c>
      <c r="H18" s="29">
        <v>13844</v>
      </c>
      <c r="J18" s="74"/>
    </row>
    <row r="21" spans="1:10" x14ac:dyDescent="0.25">
      <c r="A21" s="83"/>
    </row>
  </sheetData>
  <mergeCells count="8">
    <mergeCell ref="A3:H3"/>
    <mergeCell ref="G4:G5"/>
    <mergeCell ref="H4:H5"/>
    <mergeCell ref="F4:F5"/>
    <mergeCell ref="B4:B5"/>
    <mergeCell ref="A4:A5"/>
    <mergeCell ref="C4:C5"/>
    <mergeCell ref="E4:E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8"/>
  <sheetViews>
    <sheetView zoomScaleNormal="100" workbookViewId="0">
      <selection activeCell="A16" sqref="A16:XFD27"/>
    </sheetView>
  </sheetViews>
  <sheetFormatPr defaultRowHeight="15" x14ac:dyDescent="0.25"/>
  <cols>
    <col min="1" max="16384" width="9.140625" style="23"/>
  </cols>
  <sheetData>
    <row r="1" spans="1:9" x14ac:dyDescent="0.25">
      <c r="B1" s="56"/>
      <c r="C1" s="56"/>
      <c r="D1" s="56"/>
      <c r="E1" s="56"/>
      <c r="F1" s="56"/>
      <c r="G1" s="56"/>
      <c r="H1" s="56"/>
    </row>
    <row r="2" spans="1:9" x14ac:dyDescent="0.25">
      <c r="A2" s="24" t="s">
        <v>305</v>
      </c>
      <c r="B2" s="87"/>
      <c r="C2" s="87"/>
      <c r="D2" s="87"/>
      <c r="E2" s="87"/>
      <c r="F2" s="87"/>
      <c r="G2" s="87"/>
      <c r="H2" s="87"/>
    </row>
    <row r="3" spans="1:9" x14ac:dyDescent="0.25">
      <c r="A3" s="298" t="s">
        <v>93</v>
      </c>
      <c r="B3" s="12"/>
      <c r="C3" s="12"/>
      <c r="D3" s="12"/>
      <c r="E3" s="12"/>
      <c r="F3" s="299"/>
      <c r="G3" s="12"/>
      <c r="H3" s="11"/>
    </row>
    <row r="4" spans="1:9" ht="45.75" customHeight="1" x14ac:dyDescent="0.25">
      <c r="A4" s="13" t="s">
        <v>55</v>
      </c>
      <c r="B4" s="137" t="s">
        <v>94</v>
      </c>
      <c r="C4" s="137" t="s">
        <v>90</v>
      </c>
      <c r="D4" s="137" t="s">
        <v>186</v>
      </c>
      <c r="E4" s="137" t="s">
        <v>91</v>
      </c>
      <c r="F4" s="137" t="s">
        <v>187</v>
      </c>
      <c r="G4" s="137" t="s">
        <v>190</v>
      </c>
      <c r="H4" s="139" t="s">
        <v>13</v>
      </c>
    </row>
    <row r="5" spans="1:9" x14ac:dyDescent="0.25">
      <c r="A5" s="136" t="s">
        <v>56</v>
      </c>
      <c r="B5" s="15">
        <v>325</v>
      </c>
      <c r="C5" s="143">
        <v>417</v>
      </c>
      <c r="D5" s="145" t="s">
        <v>79</v>
      </c>
      <c r="E5" s="143">
        <v>1221</v>
      </c>
      <c r="F5" s="145" t="s">
        <v>79</v>
      </c>
      <c r="G5" s="143" t="s">
        <v>79</v>
      </c>
      <c r="H5" s="300">
        <v>1963</v>
      </c>
    </row>
    <row r="6" spans="1:9" x14ac:dyDescent="0.25">
      <c r="A6" s="136" t="s">
        <v>57</v>
      </c>
      <c r="B6" s="15">
        <v>327</v>
      </c>
      <c r="C6" s="143">
        <v>446</v>
      </c>
      <c r="D6" s="145" t="s">
        <v>79</v>
      </c>
      <c r="E6" s="143">
        <v>1244</v>
      </c>
      <c r="F6" s="145" t="s">
        <v>79</v>
      </c>
      <c r="G6" s="143" t="s">
        <v>79</v>
      </c>
      <c r="H6" s="300">
        <v>2017</v>
      </c>
    </row>
    <row r="7" spans="1:9" x14ac:dyDescent="0.25">
      <c r="A7" s="136" t="s">
        <v>58</v>
      </c>
      <c r="B7" s="15">
        <v>333</v>
      </c>
      <c r="C7" s="143">
        <v>456</v>
      </c>
      <c r="D7" s="145" t="s">
        <v>79</v>
      </c>
      <c r="E7" s="143">
        <v>1349</v>
      </c>
      <c r="F7" s="145" t="s">
        <v>79</v>
      </c>
      <c r="G7" s="143" t="s">
        <v>79</v>
      </c>
      <c r="H7" s="300">
        <v>2138</v>
      </c>
    </row>
    <row r="8" spans="1:9" x14ac:dyDescent="0.25">
      <c r="A8" s="136" t="s">
        <v>59</v>
      </c>
      <c r="B8" s="15">
        <v>289</v>
      </c>
      <c r="C8" s="143">
        <v>460</v>
      </c>
      <c r="D8" s="145" t="s">
        <v>79</v>
      </c>
      <c r="E8" s="143">
        <v>1270</v>
      </c>
      <c r="F8" s="145" t="s">
        <v>79</v>
      </c>
      <c r="G8" s="143" t="s">
        <v>79</v>
      </c>
      <c r="H8" s="300">
        <v>2019</v>
      </c>
    </row>
    <row r="9" spans="1:9" x14ac:dyDescent="0.25">
      <c r="A9" s="136" t="s">
        <v>60</v>
      </c>
      <c r="B9" s="15">
        <v>367</v>
      </c>
      <c r="C9" s="143">
        <v>466</v>
      </c>
      <c r="D9" s="145" t="s">
        <v>79</v>
      </c>
      <c r="E9" s="143">
        <v>1275</v>
      </c>
      <c r="F9" s="145" t="s">
        <v>79</v>
      </c>
      <c r="G9" s="143" t="s">
        <v>79</v>
      </c>
      <c r="H9" s="300">
        <v>2108</v>
      </c>
    </row>
    <row r="10" spans="1:9" x14ac:dyDescent="0.25">
      <c r="A10" s="136" t="s">
        <v>61</v>
      </c>
      <c r="B10" s="15">
        <v>371</v>
      </c>
      <c r="C10" s="143">
        <v>548</v>
      </c>
      <c r="D10" s="145" t="s">
        <v>79</v>
      </c>
      <c r="E10" s="143">
        <v>1079</v>
      </c>
      <c r="F10" s="145" t="s">
        <v>79</v>
      </c>
      <c r="G10" s="143" t="s">
        <v>79</v>
      </c>
      <c r="H10" s="300">
        <v>1998</v>
      </c>
    </row>
    <row r="11" spans="1:9" x14ac:dyDescent="0.25">
      <c r="A11" s="136" t="s">
        <v>62</v>
      </c>
      <c r="B11" s="15">
        <v>357</v>
      </c>
      <c r="C11" s="143">
        <v>652</v>
      </c>
      <c r="D11" s="145" t="s">
        <v>79</v>
      </c>
      <c r="E11" s="232">
        <v>592</v>
      </c>
      <c r="F11" s="145" t="s">
        <v>79</v>
      </c>
      <c r="G11" s="143" t="s">
        <v>79</v>
      </c>
      <c r="H11" s="300">
        <v>1601</v>
      </c>
    </row>
    <row r="12" spans="1:9" x14ac:dyDescent="0.25">
      <c r="A12" s="28" t="s">
        <v>13</v>
      </c>
      <c r="B12" s="149">
        <v>2369</v>
      </c>
      <c r="C12" s="149">
        <v>3445</v>
      </c>
      <c r="D12" s="149" t="s">
        <v>79</v>
      </c>
      <c r="E12" s="149">
        <v>8030</v>
      </c>
      <c r="F12" s="150" t="s">
        <v>79</v>
      </c>
      <c r="G12" s="149" t="s">
        <v>79</v>
      </c>
      <c r="H12" s="149">
        <v>13844</v>
      </c>
    </row>
    <row r="13" spans="1:9" x14ac:dyDescent="0.25">
      <c r="A13" s="83"/>
      <c r="B13" s="75"/>
      <c r="C13" s="75"/>
      <c r="E13" s="75"/>
      <c r="G13" s="75"/>
      <c r="H13" s="75"/>
    </row>
    <row r="14" spans="1:9" x14ac:dyDescent="0.25">
      <c r="B14" s="56"/>
      <c r="C14" s="56"/>
      <c r="D14" s="56"/>
      <c r="E14" s="56"/>
      <c r="F14" s="56"/>
      <c r="G14" s="56"/>
      <c r="H14" s="56"/>
      <c r="I14" s="56"/>
    </row>
    <row r="15" spans="1:9" x14ac:dyDescent="0.25">
      <c r="B15" s="56"/>
      <c r="C15" s="56"/>
      <c r="D15" s="56"/>
      <c r="E15" s="56"/>
      <c r="F15" s="56"/>
      <c r="G15" s="56"/>
      <c r="H15" s="56"/>
    </row>
    <row r="16" spans="1:9" x14ac:dyDescent="0.25">
      <c r="B16" s="56"/>
    </row>
    <row r="17" spans="2:9" x14ac:dyDescent="0.25">
      <c r="B17" s="56"/>
      <c r="C17" s="56"/>
      <c r="D17" s="56"/>
      <c r="E17" s="56"/>
      <c r="F17" s="56"/>
      <c r="G17" s="56"/>
      <c r="H17" s="56"/>
      <c r="I17" s="56"/>
    </row>
    <row r="18" spans="2:9" x14ac:dyDescent="0.25">
      <c r="B18" s="56"/>
      <c r="C18" s="56"/>
      <c r="D18" s="56"/>
      <c r="E18" s="56"/>
      <c r="F18" s="56"/>
      <c r="G18" s="56"/>
      <c r="H18" s="56"/>
      <c r="I18" s="5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2"/>
  <sheetViews>
    <sheetView workbookViewId="0">
      <selection activeCell="F36" sqref="F36"/>
    </sheetView>
  </sheetViews>
  <sheetFormatPr defaultRowHeight="15" x14ac:dyDescent="0.25"/>
  <cols>
    <col min="1" max="16384" width="9.140625" style="23"/>
  </cols>
  <sheetData>
    <row r="2" spans="2:6" x14ac:dyDescent="0.25">
      <c r="B2" s="27" t="s">
        <v>306</v>
      </c>
      <c r="C2" s="17"/>
      <c r="D2" s="17"/>
      <c r="E2" s="17"/>
      <c r="F2" s="18"/>
    </row>
    <row r="3" spans="2:6" x14ac:dyDescent="0.25">
      <c r="B3" s="19" t="s">
        <v>93</v>
      </c>
      <c r="C3" s="84"/>
      <c r="D3" s="84"/>
      <c r="E3" s="84"/>
      <c r="F3" s="84"/>
    </row>
    <row r="4" spans="2:6" x14ac:dyDescent="0.25">
      <c r="B4" s="362" t="s">
        <v>63</v>
      </c>
      <c r="C4" s="331" t="s">
        <v>94</v>
      </c>
      <c r="D4" s="331" t="s">
        <v>90</v>
      </c>
      <c r="E4" s="331" t="s">
        <v>91</v>
      </c>
      <c r="F4" s="411" t="s">
        <v>13</v>
      </c>
    </row>
    <row r="5" spans="2:6" x14ac:dyDescent="0.25">
      <c r="B5" s="362"/>
      <c r="C5" s="331"/>
      <c r="D5" s="331"/>
      <c r="E5" s="331"/>
      <c r="F5" s="411"/>
    </row>
    <row r="6" spans="2:6" x14ac:dyDescent="0.25">
      <c r="B6" s="30">
        <v>1</v>
      </c>
      <c r="C6" s="111">
        <v>57</v>
      </c>
      <c r="D6" s="112">
        <v>96</v>
      </c>
      <c r="E6" s="113">
        <v>54</v>
      </c>
      <c r="F6" s="132">
        <v>207</v>
      </c>
    </row>
    <row r="7" spans="2:6" x14ac:dyDescent="0.25">
      <c r="B7" s="30">
        <v>2</v>
      </c>
      <c r="C7" s="111">
        <v>42</v>
      </c>
      <c r="D7" s="112">
        <v>89</v>
      </c>
      <c r="E7" s="113">
        <v>45</v>
      </c>
      <c r="F7" s="132">
        <v>176</v>
      </c>
    </row>
    <row r="8" spans="2:6" x14ac:dyDescent="0.25">
      <c r="B8" s="30">
        <v>3</v>
      </c>
      <c r="C8" s="111">
        <v>31</v>
      </c>
      <c r="D8" s="112">
        <v>73</v>
      </c>
      <c r="E8" s="113">
        <v>27</v>
      </c>
      <c r="F8" s="132">
        <v>131</v>
      </c>
    </row>
    <row r="9" spans="2:6" x14ac:dyDescent="0.25">
      <c r="B9" s="30">
        <v>4</v>
      </c>
      <c r="C9" s="111">
        <v>23</v>
      </c>
      <c r="D9" s="112">
        <v>53</v>
      </c>
      <c r="E9" s="113">
        <v>18</v>
      </c>
      <c r="F9" s="132">
        <v>94</v>
      </c>
    </row>
    <row r="10" spans="2:6" x14ac:dyDescent="0.25">
      <c r="B10" s="30">
        <v>5</v>
      </c>
      <c r="C10" s="111">
        <v>39</v>
      </c>
      <c r="D10" s="112">
        <v>51</v>
      </c>
      <c r="E10" s="113">
        <v>15</v>
      </c>
      <c r="F10" s="133">
        <v>105</v>
      </c>
    </row>
    <row r="11" spans="2:6" x14ac:dyDescent="0.25">
      <c r="B11" s="30">
        <v>6</v>
      </c>
      <c r="C11" s="111">
        <v>45</v>
      </c>
      <c r="D11" s="112">
        <v>69</v>
      </c>
      <c r="E11" s="113">
        <v>24</v>
      </c>
      <c r="F11" s="132">
        <v>138</v>
      </c>
    </row>
    <row r="12" spans="2:6" x14ac:dyDescent="0.25">
      <c r="B12" s="30">
        <v>7</v>
      </c>
      <c r="C12" s="111">
        <v>77</v>
      </c>
      <c r="D12" s="112">
        <v>98</v>
      </c>
      <c r="E12" s="113">
        <v>91</v>
      </c>
      <c r="F12" s="132">
        <v>266</v>
      </c>
    </row>
    <row r="13" spans="2:6" x14ac:dyDescent="0.25">
      <c r="B13" s="30">
        <v>8</v>
      </c>
      <c r="C13" s="111">
        <v>141</v>
      </c>
      <c r="D13" s="112">
        <v>137</v>
      </c>
      <c r="E13" s="113">
        <v>509</v>
      </c>
      <c r="F13" s="132">
        <v>787</v>
      </c>
    </row>
    <row r="14" spans="2:6" x14ac:dyDescent="0.25">
      <c r="B14" s="30">
        <v>9</v>
      </c>
      <c r="C14" s="111">
        <v>117</v>
      </c>
      <c r="D14" s="112">
        <v>113</v>
      </c>
      <c r="E14" s="113">
        <v>631</v>
      </c>
      <c r="F14" s="132">
        <v>861</v>
      </c>
    </row>
    <row r="15" spans="2:6" x14ac:dyDescent="0.25">
      <c r="B15" s="30">
        <v>10</v>
      </c>
      <c r="C15" s="111">
        <v>97</v>
      </c>
      <c r="D15" s="112">
        <v>123</v>
      </c>
      <c r="E15" s="113">
        <v>513</v>
      </c>
      <c r="F15" s="132">
        <v>733</v>
      </c>
    </row>
    <row r="16" spans="2:6" x14ac:dyDescent="0.25">
      <c r="B16" s="30">
        <v>11</v>
      </c>
      <c r="C16" s="111">
        <v>111</v>
      </c>
      <c r="D16" s="112">
        <v>145</v>
      </c>
      <c r="E16" s="113">
        <v>576</v>
      </c>
      <c r="F16" s="132">
        <v>832</v>
      </c>
    </row>
    <row r="17" spans="2:6" x14ac:dyDescent="0.25">
      <c r="B17" s="30">
        <v>12</v>
      </c>
      <c r="C17" s="111">
        <v>134</v>
      </c>
      <c r="D17" s="112">
        <v>168</v>
      </c>
      <c r="E17" s="113">
        <v>583</v>
      </c>
      <c r="F17" s="132">
        <v>885</v>
      </c>
    </row>
    <row r="18" spans="2:6" x14ac:dyDescent="0.25">
      <c r="B18" s="30">
        <v>13</v>
      </c>
      <c r="C18" s="111">
        <v>130</v>
      </c>
      <c r="D18" s="112">
        <v>203</v>
      </c>
      <c r="E18" s="113">
        <v>595</v>
      </c>
      <c r="F18" s="132">
        <v>928</v>
      </c>
    </row>
    <row r="19" spans="2:6" x14ac:dyDescent="0.25">
      <c r="B19" s="30">
        <v>14</v>
      </c>
      <c r="C19" s="111">
        <v>140</v>
      </c>
      <c r="D19" s="112">
        <v>139</v>
      </c>
      <c r="E19" s="113">
        <v>534</v>
      </c>
      <c r="F19" s="132">
        <v>813</v>
      </c>
    </row>
    <row r="20" spans="2:6" x14ac:dyDescent="0.25">
      <c r="B20" s="30">
        <v>15</v>
      </c>
      <c r="C20" s="111">
        <v>136</v>
      </c>
      <c r="D20" s="112">
        <v>136</v>
      </c>
      <c r="E20" s="113">
        <v>533</v>
      </c>
      <c r="F20" s="132">
        <v>805</v>
      </c>
    </row>
    <row r="21" spans="2:6" x14ac:dyDescent="0.25">
      <c r="B21" s="30">
        <v>16</v>
      </c>
      <c r="C21" s="111">
        <v>120</v>
      </c>
      <c r="D21" s="112">
        <v>162</v>
      </c>
      <c r="E21" s="113">
        <v>541</v>
      </c>
      <c r="F21" s="132">
        <v>823</v>
      </c>
    </row>
    <row r="22" spans="2:6" x14ac:dyDescent="0.25">
      <c r="B22" s="30">
        <v>17</v>
      </c>
      <c r="C22" s="111">
        <v>147</v>
      </c>
      <c r="D22" s="112">
        <v>149</v>
      </c>
      <c r="E22" s="113">
        <v>582</v>
      </c>
      <c r="F22" s="132">
        <v>878</v>
      </c>
    </row>
    <row r="23" spans="2:6" x14ac:dyDescent="0.25">
      <c r="B23" s="30">
        <v>18</v>
      </c>
      <c r="C23" s="111">
        <v>174</v>
      </c>
      <c r="D23" s="112">
        <v>254</v>
      </c>
      <c r="E23" s="113">
        <v>735</v>
      </c>
      <c r="F23" s="132">
        <v>1163</v>
      </c>
    </row>
    <row r="24" spans="2:6" x14ac:dyDescent="0.25">
      <c r="B24" s="30">
        <v>19</v>
      </c>
      <c r="C24" s="111">
        <v>166</v>
      </c>
      <c r="D24" s="112">
        <v>379</v>
      </c>
      <c r="E24" s="113">
        <v>610</v>
      </c>
      <c r="F24" s="132">
        <v>1155</v>
      </c>
    </row>
    <row r="25" spans="2:6" x14ac:dyDescent="0.25">
      <c r="B25" s="30">
        <v>20</v>
      </c>
      <c r="C25" s="111">
        <v>164</v>
      </c>
      <c r="D25" s="112">
        <v>298</v>
      </c>
      <c r="E25" s="113">
        <v>325</v>
      </c>
      <c r="F25" s="132">
        <v>787</v>
      </c>
    </row>
    <row r="26" spans="2:6" x14ac:dyDescent="0.25">
      <c r="B26" s="30">
        <v>21</v>
      </c>
      <c r="C26" s="111">
        <v>90</v>
      </c>
      <c r="D26" s="112">
        <v>176</v>
      </c>
      <c r="E26" s="113">
        <v>172</v>
      </c>
      <c r="F26" s="132">
        <v>438</v>
      </c>
    </row>
    <row r="27" spans="2:6" x14ac:dyDescent="0.25">
      <c r="B27" s="30">
        <v>22</v>
      </c>
      <c r="C27" s="111">
        <v>68</v>
      </c>
      <c r="D27" s="112">
        <v>129</v>
      </c>
      <c r="E27" s="113">
        <v>116</v>
      </c>
      <c r="F27" s="132">
        <v>313</v>
      </c>
    </row>
    <row r="28" spans="2:6" x14ac:dyDescent="0.25">
      <c r="B28" s="30">
        <v>23</v>
      </c>
      <c r="C28" s="111">
        <v>56</v>
      </c>
      <c r="D28" s="112">
        <v>101</v>
      </c>
      <c r="E28" s="113">
        <v>111</v>
      </c>
      <c r="F28" s="132">
        <v>268</v>
      </c>
    </row>
    <row r="29" spans="2:6" x14ac:dyDescent="0.25">
      <c r="B29" s="30">
        <v>24</v>
      </c>
      <c r="C29" s="111">
        <v>64</v>
      </c>
      <c r="D29" s="112">
        <v>104</v>
      </c>
      <c r="E29" s="113">
        <v>86</v>
      </c>
      <c r="F29" s="132">
        <v>254</v>
      </c>
    </row>
    <row r="30" spans="2:6" x14ac:dyDescent="0.25">
      <c r="B30" s="3" t="s">
        <v>64</v>
      </c>
      <c r="C30" s="267" t="s">
        <v>79</v>
      </c>
      <c r="D30" s="301" t="s">
        <v>79</v>
      </c>
      <c r="E30" s="113">
        <v>4</v>
      </c>
      <c r="F30" s="132">
        <v>4</v>
      </c>
    </row>
    <row r="31" spans="2:6" x14ac:dyDescent="0.25">
      <c r="B31" s="28" t="s">
        <v>13</v>
      </c>
      <c r="C31" s="29">
        <v>2369</v>
      </c>
      <c r="D31" s="29">
        <v>3445</v>
      </c>
      <c r="E31" s="29">
        <v>8030</v>
      </c>
      <c r="F31" s="29">
        <v>13844</v>
      </c>
    </row>
    <row r="32" spans="2:6" x14ac:dyDescent="0.25">
      <c r="B32" s="83"/>
    </row>
  </sheetData>
  <mergeCells count="5">
    <mergeCell ref="B4:B5"/>
    <mergeCell ref="C4:C5"/>
    <mergeCell ref="D4:D5"/>
    <mergeCell ref="E4:E5"/>
    <mergeCell ref="F4:F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7"/>
  <sheetViews>
    <sheetView zoomScaleNormal="100" zoomScaleSheetLayoutView="100" workbookViewId="0">
      <selection activeCell="D41" sqref="D41"/>
    </sheetView>
  </sheetViews>
  <sheetFormatPr defaultRowHeight="15" x14ac:dyDescent="0.25"/>
  <cols>
    <col min="1" max="1" width="9.140625" style="23"/>
    <col min="2" max="2" width="8.85546875" style="23" customWidth="1"/>
    <col min="3" max="3" width="9.85546875" style="62" customWidth="1"/>
    <col min="4" max="4" width="9.85546875" style="169" customWidth="1"/>
    <col min="5" max="5" width="9.85546875" style="62" customWidth="1"/>
    <col min="6" max="6" width="9.28515625" style="62" customWidth="1"/>
    <col min="7" max="7" width="9" style="62" customWidth="1"/>
    <col min="8" max="9" width="9.85546875" style="62" customWidth="1"/>
    <col min="10" max="16384" width="9.140625" style="23"/>
  </cols>
  <sheetData>
    <row r="1" spans="1:10" ht="16.5" x14ac:dyDescent="0.25">
      <c r="B1" s="155"/>
      <c r="C1" s="156"/>
      <c r="D1" s="156"/>
      <c r="E1" s="156"/>
      <c r="F1" s="156"/>
      <c r="G1" s="156"/>
      <c r="H1" s="156"/>
    </row>
    <row r="2" spans="1:10" ht="15" customHeight="1" x14ac:dyDescent="0.25">
      <c r="B2" s="302" t="s">
        <v>247</v>
      </c>
      <c r="C2" s="316"/>
      <c r="D2" s="316"/>
      <c r="E2" s="316"/>
      <c r="F2" s="316"/>
      <c r="G2" s="316"/>
      <c r="H2" s="316"/>
      <c r="I2" s="316"/>
      <c r="J2" s="316"/>
    </row>
    <row r="3" spans="1:10" ht="14.45" customHeight="1" x14ac:dyDescent="0.25">
      <c r="B3" s="318" t="s">
        <v>248</v>
      </c>
      <c r="C3" s="319"/>
      <c r="D3" s="319"/>
      <c r="E3" s="319"/>
      <c r="F3" s="319"/>
      <c r="G3" s="101"/>
      <c r="H3" s="101"/>
      <c r="I3" s="101"/>
    </row>
    <row r="4" spans="1:10" s="62" customFormat="1" ht="72.599999999999994" customHeight="1" x14ac:dyDescent="0.25">
      <c r="A4" s="23"/>
      <c r="B4" s="157" t="s">
        <v>267</v>
      </c>
      <c r="C4" s="158" t="s">
        <v>3</v>
      </c>
      <c r="D4" s="158" t="s">
        <v>4</v>
      </c>
      <c r="E4" s="158" t="s">
        <v>5</v>
      </c>
      <c r="F4" s="159" t="s">
        <v>252</v>
      </c>
      <c r="G4" s="159" t="s">
        <v>185</v>
      </c>
      <c r="H4" s="159" t="s">
        <v>215</v>
      </c>
      <c r="I4" s="159" t="s">
        <v>216</v>
      </c>
      <c r="J4" s="23"/>
    </row>
    <row r="5" spans="1:10" x14ac:dyDescent="0.25">
      <c r="B5" s="160">
        <v>2001</v>
      </c>
      <c r="C5" s="161">
        <v>21789</v>
      </c>
      <c r="D5" s="162">
        <v>693</v>
      </c>
      <c r="E5" s="161">
        <v>30534</v>
      </c>
      <c r="F5" s="163">
        <v>15.3406</v>
      </c>
      <c r="G5" s="164">
        <v>3.1804999999999999</v>
      </c>
      <c r="H5" s="165" t="s">
        <v>79</v>
      </c>
      <c r="I5" s="166" t="s">
        <v>79</v>
      </c>
    </row>
    <row r="6" spans="1:10" x14ac:dyDescent="0.25">
      <c r="B6" s="160">
        <v>2002</v>
      </c>
      <c r="C6" s="161">
        <v>20744</v>
      </c>
      <c r="D6" s="162">
        <v>650</v>
      </c>
      <c r="E6" s="161">
        <v>29227</v>
      </c>
      <c r="F6" s="163">
        <v>14.303800000000001</v>
      </c>
      <c r="G6" s="164">
        <v>3.1334399999999998</v>
      </c>
      <c r="H6" s="167">
        <v>-6.2049000000000003</v>
      </c>
      <c r="I6" s="164">
        <v>-6.2049000000000003</v>
      </c>
    </row>
    <row r="7" spans="1:10" x14ac:dyDescent="0.25">
      <c r="B7" s="160">
        <v>2003</v>
      </c>
      <c r="C7" s="161">
        <v>19210</v>
      </c>
      <c r="D7" s="162">
        <v>711</v>
      </c>
      <c r="E7" s="161">
        <v>26934</v>
      </c>
      <c r="F7" s="163">
        <v>15.492699999999999</v>
      </c>
      <c r="G7" s="164">
        <v>3.7012</v>
      </c>
      <c r="H7" s="167">
        <v>9.3846000000000007</v>
      </c>
      <c r="I7" s="164">
        <v>2.5973999999999999</v>
      </c>
    </row>
    <row r="8" spans="1:10" x14ac:dyDescent="0.25">
      <c r="B8" s="160">
        <v>2004</v>
      </c>
      <c r="C8" s="161">
        <v>18895</v>
      </c>
      <c r="D8" s="162">
        <v>554</v>
      </c>
      <c r="E8" s="161">
        <v>26309</v>
      </c>
      <c r="F8" s="163">
        <v>11.9323</v>
      </c>
      <c r="G8" s="164">
        <v>2.9319899999999999</v>
      </c>
      <c r="H8" s="167">
        <v>-22.081600000000002</v>
      </c>
      <c r="I8" s="164">
        <v>-20.057700000000001</v>
      </c>
    </row>
    <row r="9" spans="1:10" x14ac:dyDescent="0.25">
      <c r="B9" s="160">
        <v>2005</v>
      </c>
      <c r="C9" s="161">
        <v>18376</v>
      </c>
      <c r="D9" s="162">
        <v>555</v>
      </c>
      <c r="E9" s="161">
        <v>25344</v>
      </c>
      <c r="F9" s="163">
        <v>11.848000000000001</v>
      </c>
      <c r="G9" s="164">
        <v>3.0202399999999998</v>
      </c>
      <c r="H9" s="167">
        <v>0.18049999999999999</v>
      </c>
      <c r="I9" s="164">
        <v>-19.913399999999999</v>
      </c>
    </row>
    <row r="10" spans="1:10" x14ac:dyDescent="0.25">
      <c r="B10" s="160">
        <v>2006</v>
      </c>
      <c r="C10" s="161">
        <v>19260</v>
      </c>
      <c r="D10" s="162">
        <v>553</v>
      </c>
      <c r="E10" s="161">
        <v>26610</v>
      </c>
      <c r="F10" s="163">
        <v>11.7308</v>
      </c>
      <c r="G10" s="164">
        <v>2.8712399999999998</v>
      </c>
      <c r="H10" s="167">
        <v>-0.3604</v>
      </c>
      <c r="I10" s="164">
        <v>-20.202000000000002</v>
      </c>
    </row>
    <row r="11" spans="1:10" x14ac:dyDescent="0.25">
      <c r="B11" s="160">
        <v>2007</v>
      </c>
      <c r="C11" s="161">
        <v>18373</v>
      </c>
      <c r="D11" s="162">
        <v>538</v>
      </c>
      <c r="E11" s="161">
        <v>25318</v>
      </c>
      <c r="F11" s="163">
        <v>11.3149</v>
      </c>
      <c r="G11" s="164">
        <v>2.92821</v>
      </c>
      <c r="H11" s="167">
        <v>-2.7124999999999999</v>
      </c>
      <c r="I11" s="164">
        <v>-22.366499999999998</v>
      </c>
    </row>
    <row r="12" spans="1:10" x14ac:dyDescent="0.25">
      <c r="B12" s="160">
        <v>2008</v>
      </c>
      <c r="C12" s="161">
        <v>16743</v>
      </c>
      <c r="D12" s="162">
        <v>458</v>
      </c>
      <c r="E12" s="161">
        <v>22969</v>
      </c>
      <c r="F12" s="163">
        <v>9.5334000000000003</v>
      </c>
      <c r="G12" s="164">
        <v>2.7354699999999998</v>
      </c>
      <c r="H12" s="167">
        <v>-14.869899999999999</v>
      </c>
      <c r="I12" s="164">
        <v>-33.910499999999999</v>
      </c>
    </row>
    <row r="13" spans="1:10" x14ac:dyDescent="0.25">
      <c r="B13" s="160">
        <v>2009</v>
      </c>
      <c r="C13" s="161">
        <v>15643</v>
      </c>
      <c r="D13" s="162">
        <v>339</v>
      </c>
      <c r="E13" s="161">
        <v>21683</v>
      </c>
      <c r="F13" s="163">
        <v>7.0136000000000003</v>
      </c>
      <c r="G13" s="164">
        <v>2.1671</v>
      </c>
      <c r="H13" s="167">
        <v>-25.982500000000002</v>
      </c>
      <c r="I13" s="164">
        <v>-51.082299999999996</v>
      </c>
    </row>
    <row r="14" spans="1:10" x14ac:dyDescent="0.25">
      <c r="B14" s="160">
        <v>2010</v>
      </c>
      <c r="C14" s="161">
        <v>15650</v>
      </c>
      <c r="D14" s="162">
        <v>396</v>
      </c>
      <c r="E14" s="161">
        <v>21859</v>
      </c>
      <c r="F14" s="163">
        <v>8.1722999999999999</v>
      </c>
      <c r="G14" s="164">
        <v>2.5303499999999999</v>
      </c>
      <c r="H14" s="167">
        <v>16.8142</v>
      </c>
      <c r="I14" s="164">
        <v>-42.857100000000003</v>
      </c>
    </row>
    <row r="15" spans="1:10" x14ac:dyDescent="0.25">
      <c r="B15" s="160">
        <v>2011</v>
      </c>
      <c r="C15" s="161">
        <v>15563</v>
      </c>
      <c r="D15" s="162">
        <v>368</v>
      </c>
      <c r="E15" s="161">
        <v>21517</v>
      </c>
      <c r="F15" s="163">
        <v>7.5853000000000002</v>
      </c>
      <c r="G15" s="164">
        <v>2.3645800000000001</v>
      </c>
      <c r="H15" s="167">
        <v>-7.0707000000000004</v>
      </c>
      <c r="I15" s="164">
        <v>-46.897500000000001</v>
      </c>
    </row>
    <row r="16" spans="1:10" x14ac:dyDescent="0.25">
      <c r="B16" s="160">
        <v>2012</v>
      </c>
      <c r="C16" s="161">
        <v>14364</v>
      </c>
      <c r="D16" s="162">
        <v>376</v>
      </c>
      <c r="E16" s="161">
        <v>19993</v>
      </c>
      <c r="F16" s="163">
        <v>7.7263999999999999</v>
      </c>
      <c r="G16" s="164">
        <v>2.6176599999999999</v>
      </c>
      <c r="H16" s="167">
        <v>2.1739000000000002</v>
      </c>
      <c r="I16" s="164">
        <v>-45.743099999999998</v>
      </c>
    </row>
    <row r="17" spans="1:10" x14ac:dyDescent="0.25">
      <c r="B17" s="160">
        <v>2013</v>
      </c>
      <c r="C17" s="161">
        <v>13794</v>
      </c>
      <c r="D17" s="162">
        <v>299</v>
      </c>
      <c r="E17" s="161">
        <v>18981</v>
      </c>
      <c r="F17" s="163">
        <v>6.0983000000000001</v>
      </c>
      <c r="G17" s="164">
        <v>2.1676099999999998</v>
      </c>
      <c r="H17" s="167">
        <v>-20.4787</v>
      </c>
      <c r="I17" s="164">
        <v>-56.854300000000002</v>
      </c>
    </row>
    <row r="18" spans="1:10" x14ac:dyDescent="0.25">
      <c r="B18" s="160">
        <v>2014</v>
      </c>
      <c r="C18" s="161">
        <v>13958</v>
      </c>
      <c r="D18" s="162">
        <v>325</v>
      </c>
      <c r="E18" s="161">
        <v>19512</v>
      </c>
      <c r="F18" s="163">
        <v>6.5978000000000003</v>
      </c>
      <c r="G18" s="164">
        <v>2.3284099999999999</v>
      </c>
      <c r="H18" s="167">
        <v>8.6957000000000004</v>
      </c>
      <c r="I18" s="164">
        <v>-53.102499999999999</v>
      </c>
    </row>
    <row r="19" spans="1:10" x14ac:dyDescent="0.25">
      <c r="B19" s="160">
        <v>2015</v>
      </c>
      <c r="C19" s="161">
        <v>13867</v>
      </c>
      <c r="D19" s="162">
        <v>315</v>
      </c>
      <c r="E19" s="161">
        <v>19156</v>
      </c>
      <c r="F19" s="163">
        <v>6.4024000000000001</v>
      </c>
      <c r="G19" s="164">
        <v>2.2715800000000002</v>
      </c>
      <c r="H19" s="167">
        <v>-3.0769000000000002</v>
      </c>
      <c r="I19" s="164">
        <v>-54.545499999999997</v>
      </c>
    </row>
    <row r="20" spans="1:10" x14ac:dyDescent="0.25">
      <c r="B20" s="160">
        <v>2016</v>
      </c>
      <c r="C20" s="161">
        <v>14032</v>
      </c>
      <c r="D20" s="162">
        <v>344</v>
      </c>
      <c r="E20" s="161">
        <v>19140</v>
      </c>
      <c r="F20" s="163">
        <v>7.0061</v>
      </c>
      <c r="G20" s="164">
        <v>2.4515400000000001</v>
      </c>
      <c r="H20" s="167">
        <v>9.2063000000000006</v>
      </c>
      <c r="I20" s="164">
        <v>-50.360799999999998</v>
      </c>
    </row>
    <row r="21" spans="1:10" x14ac:dyDescent="0.25">
      <c r="B21" s="160">
        <v>2017</v>
      </c>
      <c r="C21" s="161">
        <v>13844</v>
      </c>
      <c r="D21" s="162">
        <v>301</v>
      </c>
      <c r="E21" s="161">
        <v>18984</v>
      </c>
      <c r="F21" s="163">
        <v>6.1365999999999996</v>
      </c>
      <c r="G21" s="164">
        <v>2.1742300000000001</v>
      </c>
      <c r="H21" s="165">
        <v>-12.5</v>
      </c>
      <c r="I21" s="170">
        <v>-56.5657</v>
      </c>
    </row>
    <row r="22" spans="1:10" s="62" customFormat="1" ht="16.5" x14ac:dyDescent="0.25">
      <c r="A22" s="23"/>
      <c r="B22" s="317" t="s">
        <v>249</v>
      </c>
      <c r="C22" s="317"/>
      <c r="D22" s="317"/>
      <c r="E22" s="317"/>
      <c r="F22" s="317"/>
      <c r="G22" s="317"/>
      <c r="H22" s="317"/>
      <c r="I22" s="156"/>
      <c r="J22" s="156"/>
    </row>
    <row r="23" spans="1:10" s="62" customFormat="1" ht="16.5" x14ac:dyDescent="0.25">
      <c r="A23" s="23"/>
      <c r="B23" s="168" t="s">
        <v>250</v>
      </c>
      <c r="C23" s="1"/>
      <c r="D23" s="1"/>
      <c r="E23" s="1"/>
      <c r="F23" s="1"/>
      <c r="G23" s="1"/>
      <c r="H23" s="1"/>
      <c r="I23" s="156"/>
      <c r="J23" s="156"/>
    </row>
    <row r="24" spans="1:10" s="62" customFormat="1" ht="16.5" x14ac:dyDescent="0.25">
      <c r="A24" s="23"/>
      <c r="B24" s="168" t="s">
        <v>251</v>
      </c>
      <c r="C24" s="1"/>
      <c r="D24" s="1"/>
      <c r="E24" s="1"/>
      <c r="F24" s="1"/>
      <c r="G24" s="1"/>
      <c r="H24" s="1"/>
      <c r="I24" s="156"/>
      <c r="J24" s="156"/>
    </row>
    <row r="25" spans="1:10" s="62" customFormat="1" ht="16.5" x14ac:dyDescent="0.25">
      <c r="A25" s="23"/>
      <c r="B25" s="168"/>
      <c r="C25" s="1"/>
      <c r="D25" s="1"/>
      <c r="E25" s="1"/>
      <c r="F25" s="1"/>
      <c r="G25" s="1"/>
      <c r="H25" s="1"/>
      <c r="I25" s="156"/>
      <c r="J25" s="156"/>
    </row>
    <row r="27" spans="1:10" s="62" customFormat="1" ht="16.5" x14ac:dyDescent="0.25">
      <c r="A27" s="23"/>
      <c r="B27" s="168"/>
      <c r="C27" s="1"/>
      <c r="D27" s="1"/>
      <c r="E27" s="1"/>
      <c r="F27" s="1"/>
      <c r="G27" s="1"/>
      <c r="H27" s="1"/>
      <c r="I27" s="156"/>
      <c r="J27" s="156"/>
    </row>
  </sheetData>
  <mergeCells count="3">
    <mergeCell ref="B2:J2"/>
    <mergeCell ref="B22:H22"/>
    <mergeCell ref="B3:F3"/>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1"/>
  <sheetViews>
    <sheetView workbookViewId="0">
      <selection activeCell="I16" sqref="I16"/>
    </sheetView>
  </sheetViews>
  <sheetFormatPr defaultRowHeight="15" x14ac:dyDescent="0.25"/>
  <cols>
    <col min="1" max="1" width="9.140625" style="23"/>
    <col min="2" max="2" width="13.5703125" style="23" customWidth="1"/>
    <col min="3" max="4" width="9.7109375" style="23" customWidth="1"/>
    <col min="5" max="5" width="8.85546875" style="23" customWidth="1"/>
    <col min="6" max="7" width="9.140625" style="23"/>
    <col min="8" max="9" width="9.140625" style="23" customWidth="1"/>
    <col min="10" max="16384" width="9.140625" style="23"/>
  </cols>
  <sheetData>
    <row r="2" spans="2:10" x14ac:dyDescent="0.25">
      <c r="B2" s="103" t="s">
        <v>253</v>
      </c>
    </row>
    <row r="3" spans="2:10" x14ac:dyDescent="0.25">
      <c r="B3" s="80" t="s">
        <v>254</v>
      </c>
    </row>
    <row r="4" spans="2:10" ht="15" customHeight="1" x14ac:dyDescent="0.25">
      <c r="B4" s="320"/>
      <c r="C4" s="312" t="s">
        <v>183</v>
      </c>
      <c r="D4" s="312" t="s">
        <v>8</v>
      </c>
      <c r="E4" s="313" t="s">
        <v>7</v>
      </c>
      <c r="F4" s="313" t="s">
        <v>7</v>
      </c>
      <c r="G4" s="312" t="s">
        <v>183</v>
      </c>
      <c r="H4" s="312" t="s">
        <v>8</v>
      </c>
      <c r="I4" s="313" t="s">
        <v>7</v>
      </c>
      <c r="J4" s="313" t="s">
        <v>7</v>
      </c>
    </row>
    <row r="5" spans="2:10" ht="15" customHeight="1" x14ac:dyDescent="0.25">
      <c r="B5" s="321"/>
      <c r="C5" s="323" t="s">
        <v>41</v>
      </c>
      <c r="D5" s="323"/>
      <c r="E5" s="323"/>
      <c r="F5" s="323"/>
      <c r="G5" s="323" t="s">
        <v>42</v>
      </c>
      <c r="H5" s="323"/>
      <c r="I5" s="323"/>
      <c r="J5" s="323"/>
    </row>
    <row r="6" spans="2:10" x14ac:dyDescent="0.25">
      <c r="B6" s="322"/>
      <c r="C6" s="171">
        <v>2010</v>
      </c>
      <c r="D6" s="172">
        <v>2017</v>
      </c>
      <c r="E6" s="171">
        <v>2010</v>
      </c>
      <c r="F6" s="172">
        <v>2017</v>
      </c>
      <c r="G6" s="172">
        <v>2010</v>
      </c>
      <c r="H6" s="173">
        <v>2017</v>
      </c>
      <c r="I6" s="173">
        <v>2010</v>
      </c>
      <c r="J6" s="174">
        <v>2017</v>
      </c>
    </row>
    <row r="7" spans="2:10" x14ac:dyDescent="0.25">
      <c r="B7" s="3" t="s">
        <v>217</v>
      </c>
      <c r="C7" s="143">
        <v>7</v>
      </c>
      <c r="D7" s="175">
        <v>5</v>
      </c>
      <c r="E7" s="176">
        <v>70</v>
      </c>
      <c r="F7" s="175">
        <v>43</v>
      </c>
      <c r="G7" s="177">
        <v>1.7676767676767675</v>
      </c>
      <c r="H7" s="178">
        <v>1.6611295681063125</v>
      </c>
      <c r="I7" s="179">
        <v>1.7015070491006319</v>
      </c>
      <c r="J7" s="178">
        <v>1.2729425695677916</v>
      </c>
    </row>
    <row r="8" spans="2:10" x14ac:dyDescent="0.25">
      <c r="B8" s="3" t="s">
        <v>218</v>
      </c>
      <c r="C8" s="143">
        <v>63</v>
      </c>
      <c r="D8" s="175">
        <v>34</v>
      </c>
      <c r="E8" s="176">
        <v>668</v>
      </c>
      <c r="F8" s="175">
        <v>374</v>
      </c>
      <c r="G8" s="177">
        <v>15.909090909090908</v>
      </c>
      <c r="H8" s="178">
        <v>11.295681063122924</v>
      </c>
      <c r="I8" s="179">
        <v>16.237238697131744</v>
      </c>
      <c r="J8" s="178">
        <v>11.071640023682653</v>
      </c>
    </row>
    <row r="9" spans="2:10" x14ac:dyDescent="0.25">
      <c r="B9" s="3" t="s">
        <v>219</v>
      </c>
      <c r="C9" s="143">
        <v>106</v>
      </c>
      <c r="D9" s="175">
        <v>86</v>
      </c>
      <c r="E9" s="176">
        <v>1064</v>
      </c>
      <c r="F9" s="175">
        <v>1109</v>
      </c>
      <c r="G9" s="177">
        <v>26.767676767676768</v>
      </c>
      <c r="H9" s="178">
        <v>28.571428571428569</v>
      </c>
      <c r="I9" s="179">
        <v>25.862907146329604</v>
      </c>
      <c r="J9" s="178">
        <v>32.830076968620489</v>
      </c>
    </row>
    <row r="10" spans="2:10" x14ac:dyDescent="0.25">
      <c r="B10" s="3" t="s">
        <v>220</v>
      </c>
      <c r="C10" s="143">
        <v>220</v>
      </c>
      <c r="D10" s="175">
        <v>176</v>
      </c>
      <c r="E10" s="176">
        <v>2312</v>
      </c>
      <c r="F10" s="175">
        <v>1852</v>
      </c>
      <c r="G10" s="177">
        <v>55.555555555555557</v>
      </c>
      <c r="H10" s="178">
        <v>58.471760797342199</v>
      </c>
      <c r="I10" s="179">
        <v>56.198347107438018</v>
      </c>
      <c r="J10" s="178">
        <v>54.825340438129068</v>
      </c>
    </row>
    <row r="11" spans="2:10" x14ac:dyDescent="0.25">
      <c r="B11" s="28" t="s">
        <v>221</v>
      </c>
      <c r="C11" s="149">
        <v>396</v>
      </c>
      <c r="D11" s="149">
        <v>301</v>
      </c>
      <c r="E11" s="149">
        <v>4114</v>
      </c>
      <c r="F11" s="149">
        <v>3378</v>
      </c>
      <c r="G11" s="180">
        <v>100</v>
      </c>
      <c r="H11" s="180">
        <v>100</v>
      </c>
      <c r="I11" s="180">
        <v>100</v>
      </c>
      <c r="J11" s="180">
        <v>100</v>
      </c>
    </row>
  </sheetData>
  <mergeCells count="7">
    <mergeCell ref="B4:B6"/>
    <mergeCell ref="C4:D4"/>
    <mergeCell ref="E4:F4"/>
    <mergeCell ref="G4:H4"/>
    <mergeCell ref="I4:J4"/>
    <mergeCell ref="C5:F5"/>
    <mergeCell ref="G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13"/>
  <sheetViews>
    <sheetView zoomScaleNormal="100" workbookViewId="0">
      <selection activeCell="E18" sqref="E18"/>
    </sheetView>
  </sheetViews>
  <sheetFormatPr defaultRowHeight="12" x14ac:dyDescent="0.2"/>
  <cols>
    <col min="1" max="1" width="9.140625" style="91"/>
    <col min="2" max="2" width="13.5703125" style="91" customWidth="1"/>
    <col min="3" max="4" width="9.7109375" style="91" customWidth="1"/>
    <col min="5" max="5" width="8.85546875" style="91" customWidth="1"/>
    <col min="6" max="10" width="9.140625" style="91" customWidth="1"/>
    <col min="11" max="14" width="5" style="91" bestFit="1" customWidth="1"/>
    <col min="15" max="15" width="4" style="91" bestFit="1" customWidth="1"/>
    <col min="16" max="16" width="10.28515625" style="91" bestFit="1" customWidth="1"/>
    <col min="17" max="17" width="5.28515625" style="91" bestFit="1" customWidth="1"/>
    <col min="18" max="18" width="13.140625" style="91" bestFit="1" customWidth="1"/>
    <col min="19" max="19" width="12" style="91" bestFit="1" customWidth="1"/>
    <col min="20" max="20" width="16.28515625" style="91" bestFit="1" customWidth="1"/>
    <col min="21" max="16384" width="9.140625" style="91"/>
  </cols>
  <sheetData>
    <row r="1" spans="2:10" x14ac:dyDescent="0.2">
      <c r="B1" s="92"/>
    </row>
    <row r="2" spans="2:10" ht="12.75" x14ac:dyDescent="0.2">
      <c r="B2" s="103" t="s">
        <v>256</v>
      </c>
    </row>
    <row r="3" spans="2:10" ht="12.75" x14ac:dyDescent="0.2">
      <c r="B3" s="181" t="s">
        <v>254</v>
      </c>
    </row>
    <row r="4" spans="2:10" ht="12.75" customHeight="1" x14ac:dyDescent="0.25">
      <c r="B4" s="320"/>
      <c r="C4" s="312" t="s">
        <v>175</v>
      </c>
      <c r="D4" s="312" t="s">
        <v>8</v>
      </c>
      <c r="E4" s="313" t="s">
        <v>7</v>
      </c>
      <c r="F4" s="313" t="s">
        <v>7</v>
      </c>
      <c r="G4" s="312" t="s">
        <v>175</v>
      </c>
      <c r="H4" s="312" t="s">
        <v>8</v>
      </c>
      <c r="I4" s="313" t="s">
        <v>7</v>
      </c>
      <c r="J4" s="313" t="s">
        <v>7</v>
      </c>
    </row>
    <row r="5" spans="2:10" ht="13.5" customHeight="1" x14ac:dyDescent="0.25">
      <c r="B5" s="321"/>
      <c r="C5" s="323" t="s">
        <v>41</v>
      </c>
      <c r="D5" s="323"/>
      <c r="E5" s="323"/>
      <c r="F5" s="323"/>
      <c r="G5" s="323" t="s">
        <v>42</v>
      </c>
      <c r="H5" s="323"/>
      <c r="I5" s="323"/>
      <c r="J5" s="323"/>
    </row>
    <row r="6" spans="2:10" ht="13.5" x14ac:dyDescent="0.25">
      <c r="B6" s="322"/>
      <c r="C6" s="172" t="s">
        <v>222</v>
      </c>
      <c r="D6" s="172">
        <v>2017</v>
      </c>
      <c r="E6" s="172" t="s">
        <v>222</v>
      </c>
      <c r="F6" s="172">
        <v>2017</v>
      </c>
      <c r="G6" s="172">
        <v>2010</v>
      </c>
      <c r="H6" s="172">
        <v>2017</v>
      </c>
      <c r="I6" s="172">
        <v>2010</v>
      </c>
      <c r="J6" s="172">
        <v>2017</v>
      </c>
    </row>
    <row r="7" spans="2:10" ht="15" customHeight="1" x14ac:dyDescent="0.25">
      <c r="B7" s="3" t="s">
        <v>223</v>
      </c>
      <c r="C7" s="143">
        <v>25</v>
      </c>
      <c r="D7" s="175">
        <v>9</v>
      </c>
      <c r="E7" s="176">
        <v>206</v>
      </c>
      <c r="F7" s="175">
        <v>92</v>
      </c>
      <c r="G7" s="177">
        <v>6.3131313131313131</v>
      </c>
      <c r="H7" s="178">
        <v>2.9900332225913622</v>
      </c>
      <c r="I7" s="179">
        <v>5.0072921730675741</v>
      </c>
      <c r="J7" s="178">
        <v>2.7235050325636472</v>
      </c>
    </row>
    <row r="8" spans="2:10" ht="15" customHeight="1" x14ac:dyDescent="0.25">
      <c r="B8" s="3" t="s">
        <v>224</v>
      </c>
      <c r="C8" s="143">
        <v>93</v>
      </c>
      <c r="D8" s="175">
        <v>51</v>
      </c>
      <c r="E8" s="176">
        <v>950</v>
      </c>
      <c r="F8" s="175">
        <v>735</v>
      </c>
      <c r="G8" s="177">
        <v>23.484848484848484</v>
      </c>
      <c r="H8" s="178">
        <v>16.943521594684384</v>
      </c>
      <c r="I8" s="179">
        <v>23.091881380651433</v>
      </c>
      <c r="J8" s="178">
        <v>21.758436944937834</v>
      </c>
    </row>
    <row r="9" spans="2:10" ht="15" customHeight="1" x14ac:dyDescent="0.25">
      <c r="B9" s="3" t="s">
        <v>225</v>
      </c>
      <c r="C9" s="143">
        <v>39</v>
      </c>
      <c r="D9" s="175">
        <v>40</v>
      </c>
      <c r="E9" s="176">
        <v>265</v>
      </c>
      <c r="F9" s="175">
        <v>254</v>
      </c>
      <c r="G9" s="177">
        <v>9.8484848484848477</v>
      </c>
      <c r="H9" s="178">
        <v>13.2890365448505</v>
      </c>
      <c r="I9" s="179">
        <v>6.4414195430238212</v>
      </c>
      <c r="J9" s="178">
        <v>7.5192421551213737</v>
      </c>
    </row>
    <row r="10" spans="2:10" ht="15" customHeight="1" x14ac:dyDescent="0.25">
      <c r="B10" s="3" t="s">
        <v>198</v>
      </c>
      <c r="C10" s="143">
        <v>46</v>
      </c>
      <c r="D10" s="175">
        <v>40</v>
      </c>
      <c r="E10" s="176">
        <v>621</v>
      </c>
      <c r="F10" s="175">
        <v>600</v>
      </c>
      <c r="G10" s="177">
        <v>11.616161616161616</v>
      </c>
      <c r="H10" s="178">
        <v>13.2890365448505</v>
      </c>
      <c r="I10" s="179">
        <v>15.094798249878464</v>
      </c>
      <c r="J10" s="178">
        <v>17.761989342806395</v>
      </c>
    </row>
    <row r="11" spans="2:10" ht="15" customHeight="1" x14ac:dyDescent="0.25">
      <c r="B11" s="3" t="s">
        <v>226</v>
      </c>
      <c r="C11" s="143">
        <v>193</v>
      </c>
      <c r="D11" s="175">
        <v>161</v>
      </c>
      <c r="E11" s="176">
        <v>2072</v>
      </c>
      <c r="F11" s="175">
        <v>1697</v>
      </c>
      <c r="G11" s="177">
        <v>48.737373737373737</v>
      </c>
      <c r="H11" s="178">
        <v>53.488372093023251</v>
      </c>
      <c r="I11" s="179">
        <v>50.36460865337871</v>
      </c>
      <c r="J11" s="178">
        <v>50.236826524570752</v>
      </c>
    </row>
    <row r="12" spans="2:10" ht="15" customHeight="1" x14ac:dyDescent="0.25">
      <c r="B12" s="28" t="s">
        <v>221</v>
      </c>
      <c r="C12" s="149">
        <v>396</v>
      </c>
      <c r="D12" s="149">
        <v>301</v>
      </c>
      <c r="E12" s="149">
        <v>4114</v>
      </c>
      <c r="F12" s="149">
        <v>3378</v>
      </c>
      <c r="G12" s="180">
        <v>100</v>
      </c>
      <c r="H12" s="180">
        <v>100</v>
      </c>
      <c r="I12" s="180">
        <v>100</v>
      </c>
      <c r="J12" s="180">
        <v>100</v>
      </c>
    </row>
    <row r="13" spans="2:10" x14ac:dyDescent="0.2">
      <c r="B13" s="92" t="s">
        <v>255</v>
      </c>
    </row>
  </sheetData>
  <mergeCells count="7">
    <mergeCell ref="C4:D4"/>
    <mergeCell ref="E4:F4"/>
    <mergeCell ref="G4:H4"/>
    <mergeCell ref="I4:J4"/>
    <mergeCell ref="B4:B6"/>
    <mergeCell ref="C5:F5"/>
    <mergeCell ref="G5:J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topLeftCell="A2" workbookViewId="0">
      <selection activeCell="G23" sqref="G23"/>
    </sheetView>
  </sheetViews>
  <sheetFormatPr defaultRowHeight="15" x14ac:dyDescent="0.25"/>
  <cols>
    <col min="1" max="1" width="9.140625" style="23"/>
    <col min="2" max="2" width="11.85546875" style="23" customWidth="1"/>
    <col min="3" max="16384" width="9.140625" style="23"/>
  </cols>
  <sheetData>
    <row r="2" spans="2:10" x14ac:dyDescent="0.25">
      <c r="B2" s="103" t="s">
        <v>257</v>
      </c>
    </row>
    <row r="3" spans="2:10" x14ac:dyDescent="0.25">
      <c r="B3" s="80" t="s">
        <v>199</v>
      </c>
    </row>
    <row r="4" spans="2:10" ht="15" customHeight="1" x14ac:dyDescent="0.25">
      <c r="B4" s="324" t="s">
        <v>155</v>
      </c>
      <c r="C4" s="327" t="s">
        <v>183</v>
      </c>
      <c r="D4" s="327"/>
      <c r="E4" s="327"/>
      <c r="F4" s="327"/>
      <c r="G4" s="328" t="s">
        <v>7</v>
      </c>
      <c r="H4" s="328"/>
      <c r="I4" s="328"/>
      <c r="J4" s="328"/>
    </row>
    <row r="5" spans="2:10" x14ac:dyDescent="0.25">
      <c r="B5" s="325"/>
      <c r="C5" s="329">
        <v>2010</v>
      </c>
      <c r="D5" s="329"/>
      <c r="E5" s="330">
        <v>2017</v>
      </c>
      <c r="F5" s="330"/>
      <c r="G5" s="329">
        <v>2010</v>
      </c>
      <c r="H5" s="329"/>
      <c r="I5" s="330">
        <v>2017</v>
      </c>
      <c r="J5" s="330"/>
    </row>
    <row r="6" spans="2:10" x14ac:dyDescent="0.25">
      <c r="B6" s="326"/>
      <c r="C6" s="182" t="s">
        <v>200</v>
      </c>
      <c r="D6" s="182" t="s">
        <v>5</v>
      </c>
      <c r="E6" s="182" t="s">
        <v>200</v>
      </c>
      <c r="F6" s="182" t="s">
        <v>5</v>
      </c>
      <c r="G6" s="182" t="s">
        <v>200</v>
      </c>
      <c r="H6" s="182" t="s">
        <v>5</v>
      </c>
      <c r="I6" s="182" t="s">
        <v>200</v>
      </c>
      <c r="J6" s="182" t="s">
        <v>5</v>
      </c>
    </row>
    <row r="7" spans="2:10" x14ac:dyDescent="0.25">
      <c r="B7" s="183" t="s">
        <v>201</v>
      </c>
      <c r="C7" s="184">
        <v>3</v>
      </c>
      <c r="D7" s="185">
        <v>293</v>
      </c>
      <c r="E7" s="166" t="s">
        <v>79</v>
      </c>
      <c r="F7" s="186">
        <v>274</v>
      </c>
      <c r="G7" s="184">
        <v>27</v>
      </c>
      <c r="H7" s="185">
        <v>3381</v>
      </c>
      <c r="I7" s="94">
        <v>10</v>
      </c>
      <c r="J7" s="186">
        <v>3291</v>
      </c>
    </row>
    <row r="8" spans="2:10" x14ac:dyDescent="0.25">
      <c r="B8" s="82" t="s">
        <v>202</v>
      </c>
      <c r="C8" s="184">
        <v>2</v>
      </c>
      <c r="D8" s="185">
        <v>266</v>
      </c>
      <c r="E8" s="184">
        <v>1</v>
      </c>
      <c r="F8" s="186">
        <v>248</v>
      </c>
      <c r="G8" s="184">
        <v>14</v>
      </c>
      <c r="H8" s="185">
        <v>3137</v>
      </c>
      <c r="I8" s="94">
        <v>15</v>
      </c>
      <c r="J8" s="186">
        <v>2904</v>
      </c>
    </row>
    <row r="9" spans="2:10" x14ac:dyDescent="0.25">
      <c r="B9" s="82" t="s">
        <v>203</v>
      </c>
      <c r="C9" s="184">
        <v>2</v>
      </c>
      <c r="D9" s="185">
        <v>506</v>
      </c>
      <c r="E9" s="166">
        <v>4</v>
      </c>
      <c r="F9" s="186">
        <v>422</v>
      </c>
      <c r="G9" s="184">
        <v>29</v>
      </c>
      <c r="H9" s="185">
        <v>6314</v>
      </c>
      <c r="I9" s="94">
        <v>18</v>
      </c>
      <c r="J9" s="186">
        <v>5320</v>
      </c>
    </row>
    <row r="10" spans="2:10" x14ac:dyDescent="0.25">
      <c r="B10" s="82" t="s">
        <v>204</v>
      </c>
      <c r="C10" s="184">
        <v>10</v>
      </c>
      <c r="D10" s="185">
        <v>940</v>
      </c>
      <c r="E10" s="166">
        <v>5</v>
      </c>
      <c r="F10" s="186">
        <v>625</v>
      </c>
      <c r="G10" s="184">
        <v>121</v>
      </c>
      <c r="H10" s="185">
        <v>14678</v>
      </c>
      <c r="I10" s="94">
        <v>68</v>
      </c>
      <c r="J10" s="186">
        <v>9305</v>
      </c>
    </row>
    <row r="11" spans="2:10" x14ac:dyDescent="0.25">
      <c r="B11" s="82" t="s">
        <v>205</v>
      </c>
      <c r="C11" s="184">
        <v>30</v>
      </c>
      <c r="D11" s="185">
        <v>1488</v>
      </c>
      <c r="E11" s="94">
        <v>12</v>
      </c>
      <c r="F11" s="186">
        <v>1195</v>
      </c>
      <c r="G11" s="184">
        <v>253</v>
      </c>
      <c r="H11" s="185">
        <v>23858</v>
      </c>
      <c r="I11" s="94">
        <v>122</v>
      </c>
      <c r="J11" s="186">
        <v>15587</v>
      </c>
    </row>
    <row r="12" spans="2:10" x14ac:dyDescent="0.25">
      <c r="B12" s="82" t="s">
        <v>206</v>
      </c>
      <c r="C12" s="184">
        <v>23</v>
      </c>
      <c r="D12" s="185">
        <v>1906</v>
      </c>
      <c r="E12" s="166">
        <v>17</v>
      </c>
      <c r="F12" s="186">
        <v>1562</v>
      </c>
      <c r="G12" s="184">
        <v>294</v>
      </c>
      <c r="H12" s="185">
        <v>28690</v>
      </c>
      <c r="I12" s="94">
        <v>184</v>
      </c>
      <c r="J12" s="186">
        <v>20739</v>
      </c>
    </row>
    <row r="13" spans="2:10" x14ac:dyDescent="0.25">
      <c r="B13" s="82" t="s">
        <v>207</v>
      </c>
      <c r="C13" s="184">
        <v>31</v>
      </c>
      <c r="D13" s="185">
        <v>2246</v>
      </c>
      <c r="E13" s="94">
        <v>19</v>
      </c>
      <c r="F13" s="186">
        <v>1804</v>
      </c>
      <c r="G13" s="184">
        <v>351</v>
      </c>
      <c r="H13" s="185">
        <v>32620</v>
      </c>
      <c r="I13" s="94">
        <v>251</v>
      </c>
      <c r="J13" s="186">
        <v>24066</v>
      </c>
    </row>
    <row r="14" spans="2:10" x14ac:dyDescent="0.25">
      <c r="B14" s="82" t="s">
        <v>208</v>
      </c>
      <c r="C14" s="184">
        <v>101</v>
      </c>
      <c r="D14" s="185">
        <v>6549</v>
      </c>
      <c r="E14" s="94">
        <v>53</v>
      </c>
      <c r="F14" s="186">
        <v>4597</v>
      </c>
      <c r="G14" s="184">
        <v>948</v>
      </c>
      <c r="H14" s="185">
        <v>86891</v>
      </c>
      <c r="I14" s="94">
        <v>641</v>
      </c>
      <c r="J14" s="186">
        <v>61442</v>
      </c>
    </row>
    <row r="15" spans="2:10" x14ac:dyDescent="0.25">
      <c r="B15" s="82" t="s">
        <v>209</v>
      </c>
      <c r="C15" s="184">
        <v>55</v>
      </c>
      <c r="D15" s="185">
        <v>3084</v>
      </c>
      <c r="E15" s="94">
        <v>42</v>
      </c>
      <c r="F15" s="186">
        <v>3288</v>
      </c>
      <c r="G15" s="184">
        <v>522</v>
      </c>
      <c r="H15" s="185">
        <v>40907</v>
      </c>
      <c r="I15" s="94">
        <v>496</v>
      </c>
      <c r="J15" s="186">
        <v>41108</v>
      </c>
    </row>
    <row r="16" spans="2:10" x14ac:dyDescent="0.25">
      <c r="B16" s="82" t="s">
        <v>210</v>
      </c>
      <c r="C16" s="184">
        <v>13</v>
      </c>
      <c r="D16" s="185">
        <v>1004</v>
      </c>
      <c r="E16" s="94">
        <v>23</v>
      </c>
      <c r="F16" s="186">
        <v>1239</v>
      </c>
      <c r="G16" s="184">
        <v>195</v>
      </c>
      <c r="H16" s="185">
        <v>13488</v>
      </c>
      <c r="I16" s="94">
        <v>216</v>
      </c>
      <c r="J16" s="186">
        <v>15680</v>
      </c>
    </row>
    <row r="17" spans="2:10" x14ac:dyDescent="0.25">
      <c r="B17" s="82" t="s">
        <v>211</v>
      </c>
      <c r="C17" s="184">
        <v>18</v>
      </c>
      <c r="D17" s="185">
        <v>855</v>
      </c>
      <c r="E17" s="94">
        <v>21</v>
      </c>
      <c r="F17" s="186">
        <v>922</v>
      </c>
      <c r="G17" s="184">
        <v>202</v>
      </c>
      <c r="H17" s="185">
        <v>11264</v>
      </c>
      <c r="I17" s="94">
        <v>195</v>
      </c>
      <c r="J17" s="186">
        <v>11471</v>
      </c>
    </row>
    <row r="18" spans="2:10" x14ac:dyDescent="0.25">
      <c r="B18" s="82" t="s">
        <v>212</v>
      </c>
      <c r="C18" s="184">
        <v>106</v>
      </c>
      <c r="D18" s="185">
        <v>2344</v>
      </c>
      <c r="E18" s="94">
        <v>86</v>
      </c>
      <c r="F18" s="186">
        <v>2560</v>
      </c>
      <c r="G18" s="184">
        <v>1064</v>
      </c>
      <c r="H18" s="185">
        <v>28223</v>
      </c>
      <c r="I18" s="94">
        <v>1109</v>
      </c>
      <c r="J18" s="186">
        <v>30849</v>
      </c>
    </row>
    <row r="19" spans="2:10" x14ac:dyDescent="0.25">
      <c r="B19" s="82" t="s">
        <v>213</v>
      </c>
      <c r="C19" s="184">
        <v>2</v>
      </c>
      <c r="D19" s="185">
        <v>379</v>
      </c>
      <c r="E19" s="184">
        <v>18</v>
      </c>
      <c r="F19" s="186">
        <v>248</v>
      </c>
      <c r="G19" s="184">
        <v>94</v>
      </c>
      <c r="H19" s="185">
        <v>11269</v>
      </c>
      <c r="I19" s="94">
        <v>53</v>
      </c>
      <c r="J19" s="186">
        <v>4988</v>
      </c>
    </row>
    <row r="20" spans="2:10" x14ac:dyDescent="0.25">
      <c r="B20" s="28" t="s">
        <v>13</v>
      </c>
      <c r="C20" s="149">
        <v>396</v>
      </c>
      <c r="D20" s="29">
        <v>21860</v>
      </c>
      <c r="E20" s="149">
        <f>SUM(E7:E19)</f>
        <v>301</v>
      </c>
      <c r="F20" s="29">
        <f>SUM(F7:F19)</f>
        <v>18984</v>
      </c>
      <c r="G20" s="149">
        <v>4114</v>
      </c>
      <c r="H20" s="29">
        <v>304720</v>
      </c>
      <c r="I20" s="149">
        <v>3378</v>
      </c>
      <c r="J20" s="29">
        <v>246750</v>
      </c>
    </row>
  </sheetData>
  <mergeCells count="7">
    <mergeCell ref="B4:B6"/>
    <mergeCell ref="C4:F4"/>
    <mergeCell ref="G4:J4"/>
    <mergeCell ref="C5:D5"/>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workbookViewId="0">
      <selection activeCell="A15" sqref="A15:XFD25"/>
    </sheetView>
  </sheetViews>
  <sheetFormatPr defaultRowHeight="15" x14ac:dyDescent="0.25"/>
  <cols>
    <col min="1" max="1" width="9.140625" style="23"/>
    <col min="2" max="2" width="18.7109375" style="23" customWidth="1"/>
    <col min="3" max="16384" width="9.140625" style="23"/>
  </cols>
  <sheetData>
    <row r="2" spans="2:9" x14ac:dyDescent="0.25">
      <c r="B2" s="103" t="s">
        <v>258</v>
      </c>
      <c r="C2" s="101"/>
      <c r="D2" s="101"/>
      <c r="E2" s="101"/>
      <c r="F2" s="101"/>
      <c r="G2" s="101"/>
    </row>
    <row r="3" spans="2:9" x14ac:dyDescent="0.25">
      <c r="B3" s="25" t="s">
        <v>14</v>
      </c>
      <c r="C3" s="101"/>
      <c r="D3" s="101"/>
      <c r="E3" s="101"/>
      <c r="F3" s="101"/>
      <c r="G3" s="101"/>
    </row>
    <row r="4" spans="2:9" ht="15" customHeight="1" x14ac:dyDescent="0.25">
      <c r="B4" s="332" t="s">
        <v>15</v>
      </c>
      <c r="C4" s="334" t="s">
        <v>3</v>
      </c>
      <c r="D4" s="334" t="s">
        <v>4</v>
      </c>
      <c r="E4" s="334" t="s">
        <v>5</v>
      </c>
      <c r="F4" s="334" t="s">
        <v>16</v>
      </c>
      <c r="G4" s="331" t="s">
        <v>17</v>
      </c>
    </row>
    <row r="5" spans="2:9" x14ac:dyDescent="0.25">
      <c r="B5" s="333"/>
      <c r="C5" s="335"/>
      <c r="D5" s="335"/>
      <c r="E5" s="335"/>
      <c r="F5" s="335" t="s">
        <v>18</v>
      </c>
      <c r="G5" s="331" t="s">
        <v>19</v>
      </c>
    </row>
    <row r="6" spans="2:9" ht="15" customHeight="1" x14ac:dyDescent="0.25">
      <c r="B6" s="188" t="s">
        <v>20</v>
      </c>
      <c r="C6" s="189">
        <v>9542</v>
      </c>
      <c r="D6" s="190">
        <v>128</v>
      </c>
      <c r="E6" s="189">
        <v>12371</v>
      </c>
      <c r="F6" s="191">
        <v>1.34</v>
      </c>
      <c r="G6" s="164">
        <v>129.65</v>
      </c>
    </row>
    <row r="7" spans="2:9" ht="15" customHeight="1" x14ac:dyDescent="0.25">
      <c r="B7" s="188" t="s">
        <v>21</v>
      </c>
      <c r="C7" s="189">
        <v>650</v>
      </c>
      <c r="D7" s="190">
        <v>35</v>
      </c>
      <c r="E7" s="189">
        <v>1084</v>
      </c>
      <c r="F7" s="191">
        <v>5.38</v>
      </c>
      <c r="G7" s="164">
        <v>166.77</v>
      </c>
    </row>
    <row r="8" spans="2:9" ht="15" customHeight="1" x14ac:dyDescent="0.25">
      <c r="B8" s="188" t="s">
        <v>22</v>
      </c>
      <c r="C8" s="189">
        <v>3652</v>
      </c>
      <c r="D8" s="190">
        <v>138</v>
      </c>
      <c r="E8" s="189">
        <v>5529</v>
      </c>
      <c r="F8" s="191">
        <v>3.78</v>
      </c>
      <c r="G8" s="164">
        <v>151.4</v>
      </c>
    </row>
    <row r="9" spans="2:9" ht="15" customHeight="1" x14ac:dyDescent="0.25">
      <c r="B9" s="192" t="s">
        <v>13</v>
      </c>
      <c r="C9" s="193">
        <v>13844</v>
      </c>
      <c r="D9" s="193">
        <v>301</v>
      </c>
      <c r="E9" s="193">
        <v>18984</v>
      </c>
      <c r="F9" s="194">
        <v>2.17</v>
      </c>
      <c r="G9" s="194">
        <v>137.13</v>
      </c>
    </row>
    <row r="10" spans="2:9" ht="11.25" customHeight="1" x14ac:dyDescent="0.25">
      <c r="B10" s="4" t="s">
        <v>243</v>
      </c>
      <c r="C10" s="1"/>
      <c r="D10" s="1"/>
      <c r="E10" s="1"/>
      <c r="F10" s="2"/>
      <c r="G10" s="2"/>
      <c r="H10" s="1"/>
      <c r="I10" s="1"/>
    </row>
    <row r="11" spans="2:9" ht="11.25" customHeight="1" x14ac:dyDescent="0.25">
      <c r="B11" s="187" t="s">
        <v>259</v>
      </c>
      <c r="C11" s="1"/>
      <c r="D11" s="1"/>
      <c r="E11" s="1"/>
      <c r="F11" s="2"/>
      <c r="G11" s="2"/>
      <c r="H11" s="1"/>
      <c r="I11" s="1"/>
    </row>
    <row r="12" spans="2:9" ht="11.25" customHeight="1" x14ac:dyDescent="0.25">
      <c r="B12" s="4" t="s">
        <v>260</v>
      </c>
      <c r="C12" s="1"/>
      <c r="D12" s="1"/>
      <c r="E12" s="1"/>
      <c r="F12" s="2"/>
      <c r="G12" s="2"/>
      <c r="H12" s="1"/>
      <c r="I12" s="1"/>
    </row>
  </sheetData>
  <mergeCells count="6">
    <mergeCell ref="B4:B5"/>
    <mergeCell ref="C4:C5"/>
    <mergeCell ref="D4:D5"/>
    <mergeCell ref="E4:E5"/>
    <mergeCell ref="F4:F5"/>
    <mergeCell ref="G4:G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A15" sqref="A15:XFD23"/>
    </sheetView>
  </sheetViews>
  <sheetFormatPr defaultRowHeight="15" x14ac:dyDescent="0.25"/>
  <cols>
    <col min="1" max="1" width="9.140625" style="23"/>
    <col min="2" max="2" width="18.7109375" style="23" customWidth="1"/>
    <col min="3" max="16384" width="9.140625" style="23"/>
  </cols>
  <sheetData>
    <row r="2" spans="2:9" x14ac:dyDescent="0.25">
      <c r="B2" s="103" t="s">
        <v>261</v>
      </c>
      <c r="C2" s="101"/>
      <c r="D2" s="101"/>
      <c r="E2" s="101"/>
      <c r="F2" s="101"/>
      <c r="G2" s="101"/>
    </row>
    <row r="3" spans="2:9" x14ac:dyDescent="0.25">
      <c r="B3" s="25" t="s">
        <v>237</v>
      </c>
      <c r="C3" s="101"/>
      <c r="D3" s="101"/>
      <c r="E3" s="101"/>
      <c r="F3" s="101"/>
      <c r="G3" s="101"/>
    </row>
    <row r="4" spans="2:9" ht="15" customHeight="1" x14ac:dyDescent="0.25">
      <c r="B4" s="332" t="s">
        <v>15</v>
      </c>
      <c r="C4" s="334" t="s">
        <v>3</v>
      </c>
      <c r="D4" s="334" t="s">
        <v>4</v>
      </c>
      <c r="E4" s="334" t="s">
        <v>5</v>
      </c>
      <c r="F4" s="334" t="s">
        <v>16</v>
      </c>
      <c r="G4" s="331" t="s">
        <v>17</v>
      </c>
    </row>
    <row r="5" spans="2:9" x14ac:dyDescent="0.25">
      <c r="B5" s="333"/>
      <c r="C5" s="335"/>
      <c r="D5" s="335"/>
      <c r="E5" s="335"/>
      <c r="F5" s="335" t="s">
        <v>18</v>
      </c>
      <c r="G5" s="331" t="s">
        <v>19</v>
      </c>
    </row>
    <row r="6" spans="2:9" ht="15" customHeight="1" x14ac:dyDescent="0.25">
      <c r="B6" s="188" t="s">
        <v>20</v>
      </c>
      <c r="C6" s="189">
        <v>9834</v>
      </c>
      <c r="D6" s="190">
        <v>159</v>
      </c>
      <c r="E6" s="189">
        <v>12624</v>
      </c>
      <c r="F6" s="191">
        <v>1.62</v>
      </c>
      <c r="G6" s="164">
        <v>128.37</v>
      </c>
    </row>
    <row r="7" spans="2:9" ht="15" customHeight="1" x14ac:dyDescent="0.25">
      <c r="B7" s="188" t="s">
        <v>21</v>
      </c>
      <c r="C7" s="189">
        <v>637</v>
      </c>
      <c r="D7" s="190">
        <v>29</v>
      </c>
      <c r="E7" s="189">
        <v>1076</v>
      </c>
      <c r="F7" s="191">
        <v>4.55</v>
      </c>
      <c r="G7" s="164">
        <v>168.92</v>
      </c>
    </row>
    <row r="8" spans="2:9" ht="15" customHeight="1" x14ac:dyDescent="0.25">
      <c r="B8" s="188" t="s">
        <v>22</v>
      </c>
      <c r="C8" s="189">
        <v>3561</v>
      </c>
      <c r="D8" s="190">
        <v>156</v>
      </c>
      <c r="E8" s="189">
        <v>5440</v>
      </c>
      <c r="F8" s="191">
        <v>4.38</v>
      </c>
      <c r="G8" s="164">
        <v>152.77000000000001</v>
      </c>
    </row>
    <row r="9" spans="2:9" ht="15" customHeight="1" x14ac:dyDescent="0.25">
      <c r="B9" s="192" t="s">
        <v>13</v>
      </c>
      <c r="C9" s="193">
        <v>14032</v>
      </c>
      <c r="D9" s="193">
        <v>344</v>
      </c>
      <c r="E9" s="193">
        <v>19140</v>
      </c>
      <c r="F9" s="194">
        <v>2.4500000000000002</v>
      </c>
      <c r="G9" s="194">
        <v>136.4</v>
      </c>
    </row>
    <row r="10" spans="2:9" ht="11.25" customHeight="1" x14ac:dyDescent="0.25">
      <c r="B10" s="4" t="s">
        <v>243</v>
      </c>
      <c r="C10" s="1"/>
      <c r="D10" s="1"/>
      <c r="E10" s="1"/>
      <c r="F10" s="2"/>
      <c r="G10" s="2"/>
      <c r="H10" s="1"/>
      <c r="I10" s="1"/>
    </row>
    <row r="11" spans="2:9" ht="11.25" customHeight="1" x14ac:dyDescent="0.25">
      <c r="B11" s="187" t="s">
        <v>259</v>
      </c>
      <c r="C11" s="1"/>
      <c r="D11" s="1"/>
      <c r="E11" s="1"/>
      <c r="F11" s="2"/>
      <c r="G11" s="2"/>
      <c r="H11" s="1"/>
      <c r="I11" s="1"/>
    </row>
    <row r="12" spans="2:9" ht="11.25" customHeight="1" x14ac:dyDescent="0.25">
      <c r="B12" s="4" t="s">
        <v>260</v>
      </c>
      <c r="C12" s="1"/>
      <c r="D12" s="1"/>
      <c r="E12" s="1"/>
      <c r="F12" s="2"/>
      <c r="G12" s="2"/>
      <c r="H12" s="1"/>
      <c r="I12" s="1"/>
    </row>
    <row r="15" spans="2:9" ht="11.25" customHeight="1" x14ac:dyDescent="0.25">
      <c r="B15" s="187"/>
      <c r="C15" s="1"/>
      <c r="D15" s="1"/>
      <c r="E15" s="1"/>
      <c r="F15" s="2"/>
      <c r="G15" s="2"/>
      <c r="H15" s="1"/>
      <c r="I15" s="1"/>
    </row>
    <row r="16" spans="2:9" ht="11.25" customHeight="1" x14ac:dyDescent="0.25">
      <c r="B16" s="4"/>
      <c r="C16" s="1"/>
      <c r="D16" s="1"/>
      <c r="E16" s="1"/>
      <c r="F16" s="2"/>
      <c r="G16" s="2"/>
      <c r="H16" s="1"/>
      <c r="I16" s="1"/>
    </row>
  </sheetData>
  <mergeCells count="6">
    <mergeCell ref="B4:B5"/>
    <mergeCell ref="C4:C5"/>
    <mergeCell ref="D4:D5"/>
    <mergeCell ref="E4:E5"/>
    <mergeCell ref="F4:F5"/>
    <mergeCell ref="G4: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Luciana Micucci</cp:lastModifiedBy>
  <dcterms:created xsi:type="dcterms:W3CDTF">2018-09-24T07:48:16Z</dcterms:created>
  <dcterms:modified xsi:type="dcterms:W3CDTF">2018-11-14T08:08:19Z</dcterms:modified>
</cp:coreProperties>
</file>