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1895" windowHeight="12000" tabRatio="900" firstSheet="3" activeTab="4"/>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Tav.3!$A$1:$L$56</definedName>
  </definedNames>
  <calcPr calcId="145621"/>
</workbook>
</file>

<file path=xl/calcChain.xml><?xml version="1.0" encoding="utf-8"?>
<calcChain xmlns="http://schemas.openxmlformats.org/spreadsheetml/2006/main">
  <c r="J11" i="62" l="1"/>
  <c r="L8" i="67"/>
  <c r="L9" i="67"/>
  <c r="L7" i="67"/>
  <c r="K10" i="67"/>
  <c r="E17" i="70"/>
  <c r="D26" i="70"/>
  <c r="K46" i="56"/>
  <c r="K17" i="56"/>
  <c r="I12" i="49" l="1"/>
  <c r="J12" i="49"/>
  <c r="K12" i="49"/>
  <c r="E19" i="29" l="1"/>
  <c r="D19" i="29"/>
  <c r="J32" i="71" l="1"/>
  <c r="I32" i="71"/>
  <c r="H32" i="71"/>
  <c r="G32" i="71"/>
  <c r="F32" i="71"/>
  <c r="J31" i="71"/>
  <c r="I31" i="71"/>
  <c r="H31" i="71"/>
  <c r="G31" i="71"/>
  <c r="F31" i="71"/>
  <c r="J30" i="71"/>
  <c r="I30" i="71"/>
  <c r="H30" i="71"/>
  <c r="G30" i="71"/>
  <c r="F30" i="71"/>
  <c r="Q11" i="63" l="1"/>
  <c r="H20" i="62"/>
  <c r="H19" i="62"/>
  <c r="H18" i="62"/>
  <c r="H16" i="62"/>
  <c r="H14" i="62"/>
  <c r="H13" i="62"/>
  <c r="H12" i="62"/>
  <c r="H11" i="62"/>
  <c r="H10" i="62"/>
  <c r="H9" i="62"/>
  <c r="H7" i="62"/>
  <c r="H6" i="62"/>
</calcChain>
</file>

<file path=xl/sharedStrings.xml><?xml version="1.0" encoding="utf-8"?>
<sst xmlns="http://schemas.openxmlformats.org/spreadsheetml/2006/main" count="964" uniqueCount="322">
  <si>
    <t>Anni 2017 e 2016, valori assoluti e variazioni percentuali</t>
  </si>
  <si>
    <t>PROVINCE</t>
  </si>
  <si>
    <t>Variazioni %                                           2017/2016</t>
  </si>
  <si>
    <t>Incidenti</t>
  </si>
  <si>
    <t>Morti</t>
  </si>
  <si>
    <t>Feriti</t>
  </si>
  <si>
    <t>Abruzzo</t>
  </si>
  <si>
    <t>Italia</t>
  </si>
  <si>
    <t>Puglia</t>
  </si>
  <si>
    <t>Indice mortalità(a)</t>
  </si>
  <si>
    <t>Indice di gravità</t>
  </si>
  <si>
    <t xml:space="preserve"> Indice  di      mortalità(a)</t>
  </si>
  <si>
    <t xml:space="preserve"> Indice   di gravità (b)</t>
  </si>
  <si>
    <t>Totale</t>
  </si>
  <si>
    <t xml:space="preserve">Anno 2017, valori assoluti e indicatori </t>
  </si>
  <si>
    <t>AMBITO STRADALE</t>
  </si>
  <si>
    <t>Indice di mortalità (a)</t>
  </si>
  <si>
    <t>Indice di lesività (b)</t>
  </si>
  <si>
    <t>(a)</t>
  </si>
  <si>
    <t>(b)</t>
  </si>
  <si>
    <t>Strade urbane</t>
  </si>
  <si>
    <t>Autostrade e raccordi</t>
  </si>
  <si>
    <t>Altre strade (c)</t>
  </si>
  <si>
    <t>(c) Sono incluse nella categoria 'Altre strade' le srade Statali, Regionali, Provinciali fuori dell'abitato e Comunali extraurbane</t>
  </si>
  <si>
    <t>Anno 2017, valori assoluti e indicatori</t>
  </si>
  <si>
    <t>TIPO DI STRADA</t>
  </si>
  <si>
    <t>Una carreggiata a senso unico</t>
  </si>
  <si>
    <t>Una carreggiata a doppio senso</t>
  </si>
  <si>
    <t>Doppia carreggiata, più di due carreggiate</t>
  </si>
  <si>
    <t>Anno 2017, valori assoluti</t>
  </si>
  <si>
    <t>PROVINCIA</t>
  </si>
  <si>
    <t>STRADE URBANE</t>
  </si>
  <si>
    <t>STRADE EXTRAURBANE</t>
  </si>
  <si>
    <t>Incrocio</t>
  </si>
  <si>
    <t>Rotatoria</t>
  </si>
  <si>
    <t>Intersezione</t>
  </si>
  <si>
    <t>Rettilineo</t>
  </si>
  <si>
    <t>Curva</t>
  </si>
  <si>
    <t>Altro (passaggio a livello, dosso, pendenza, galleria)</t>
  </si>
  <si>
    <t>Anno 2017, composizioni percentuali</t>
  </si>
  <si>
    <t>Strade Urbane: Composizione percentuale</t>
  </si>
  <si>
    <t>Altro (passaggo a livello, dosso, galleria)</t>
  </si>
  <si>
    <t>Strade ExtraUrbane: Composizione percentuale</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</si>
  <si>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</si>
  <si>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</si>
  <si>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</si>
  <si>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</si>
  <si>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</si>
  <si>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</si>
  <si>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</si>
  <si>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</si>
  <si>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</si>
  <si>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</si>
  <si>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</si>
  <si>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</si>
  <si>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</si>
  <si>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</si>
  <si>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</si>
  <si>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</si>
  <si>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</si>
  <si>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</si>
  <si>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</si>
  <si>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</si>
  <si>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</si>
  <si>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</si>
  <si>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</si>
  <si>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</si>
  <si>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</si>
  <si>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Anno 2017, valori assoluti e indice di mortalità.</t>
  </si>
  <si>
    <t>Venerdì notte</t>
  </si>
  <si>
    <t>Sabato notte</t>
  </si>
  <si>
    <t>Altre notti</t>
  </si>
  <si>
    <t>(a) Dalle ore 22 alle ore 6</t>
  </si>
  <si>
    <t>Anno 2017, valori assoluti e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</si>
  <si>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</si>
  <si>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</si>
  <si>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</si>
  <si>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</si>
  <si>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</si>
  <si>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</si>
  <si>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</si>
  <si>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</si>
  <si>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</si>
  <si>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</si>
  <si>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</si>
  <si>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</si>
  <si>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</si>
  <si>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</si>
  <si>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</si>
  <si>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</si>
  <si>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</si>
  <si>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</si>
  <si>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</si>
  <si>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</si>
  <si>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</si>
  <si>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Polizia stradale</t>
  </si>
  <si>
    <t>Carabinieri</t>
  </si>
  <si>
    <t>Polizia Municipale</t>
  </si>
  <si>
    <t>Campania</t>
  </si>
  <si>
    <t>(a) Sono incluse nella categoria 'Altre strade': le strade Statali, Regionali, Provinciali fuori dall'abitato e Comunali extraurbane.</t>
  </si>
  <si>
    <t xml:space="preserve">Anno 2017, valori assoluti </t>
  </si>
  <si>
    <t>Polizia Stradale</t>
  </si>
  <si>
    <t xml:space="preserve">Anno </t>
  </si>
  <si>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</si>
  <si>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</si>
  <si>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</si>
  <si>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</si>
  <si>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</si>
  <si>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</si>
  <si>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</si>
  <si>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</si>
  <si>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</si>
  <si>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</si>
  <si>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</si>
  <si>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</si>
  <si>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</si>
  <si>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</si>
  <si>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</si>
  <si>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</si>
  <si>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</si>
  <si>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</si>
  <si>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</si>
  <si>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</si>
  <si>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</si>
  <si>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</si>
  <si>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</si>
  <si>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</si>
  <si>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</si>
  <si>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</si>
  <si>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</si>
  <si>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</si>
  <si>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</si>
  <si>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</si>
  <si>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</si>
  <si>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</si>
  <si>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</si>
  <si>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TIPOLOGIA DI COMUNE</t>
  </si>
  <si>
    <t>Variazioni %</t>
  </si>
  <si>
    <t>2017/2016</t>
  </si>
  <si>
    <t>Numero comuni</t>
  </si>
  <si>
    <t>Polo</t>
  </si>
  <si>
    <t>.</t>
  </si>
  <si>
    <t>Cintura</t>
  </si>
  <si>
    <t>Totale Centri</t>
  </si>
  <si>
    <t>Intermedio</t>
  </si>
  <si>
    <t>Periferico</t>
  </si>
  <si>
    <t>Totale Aree interne</t>
  </si>
  <si>
    <t>Anno 2017 e 2016, Indicatori</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</si>
  <si>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</si>
  <si>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</si>
  <si>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</si>
  <si>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</si>
  <si>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</si>
  <si>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</si>
  <si>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</si>
  <si>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</si>
  <si>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</si>
  <si>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</si>
  <si>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</si>
  <si>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</si>
  <si>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</si>
  <si>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</si>
  <si>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</si>
  <si>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</si>
  <si>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</si>
  <si>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r>
      <t>(</t>
    </r>
    <r>
      <rPr>
        <sz val="7.5"/>
        <color rgb="FF000000"/>
        <rFont val="Arial"/>
        <family val="2"/>
      </rPr>
      <t>a) Rapporto tra il numero dei morti e il numero dei morti e dei feriti in incidenti stradali con lesioni a persone, moltiplicato 100</t>
    </r>
  </si>
  <si>
    <t>MASCHI e FEMMINE</t>
  </si>
  <si>
    <t>Totale femmine</t>
  </si>
  <si>
    <t>Totale maschi</t>
  </si>
  <si>
    <t>Composizione  percentuale</t>
  </si>
  <si>
    <t>Valori   assoluti</t>
  </si>
  <si>
    <t>Composizione    percentuale</t>
  </si>
  <si>
    <t>Indice di gravità (a)</t>
  </si>
  <si>
    <t>CAPOLUOGHI</t>
  </si>
  <si>
    <t>Incidenti per 1.000 ab.</t>
  </si>
  <si>
    <t>Morti per 100.000 ab.</t>
  </si>
  <si>
    <t>Feriti per 100.000 ab.</t>
  </si>
  <si>
    <t>Altri Comuni</t>
  </si>
  <si>
    <t xml:space="preserve">(a) Rapporto percentuale tra il numero dei morti e il numero degli incidenti </t>
  </si>
  <si>
    <t>(b) Rapporto percentuale tra il numero di feriti e il numero degli incidenti</t>
  </si>
  <si>
    <t>Basilicata</t>
  </si>
  <si>
    <t>Calabria</t>
  </si>
  <si>
    <t>Udine</t>
  </si>
  <si>
    <t>Gorizia</t>
  </si>
  <si>
    <t>Trieste</t>
  </si>
  <si>
    <t>Pordenone</t>
  </si>
  <si>
    <t>Friuli Venezia Giulia</t>
  </si>
  <si>
    <t>Lazio</t>
  </si>
  <si>
    <t>Liguria</t>
  </si>
  <si>
    <t>Lombardia</t>
  </si>
  <si>
    <t>Marche</t>
  </si>
  <si>
    <t>Molise</t>
  </si>
  <si>
    <t>Piemonte</t>
  </si>
  <si>
    <t>Sardegna</t>
  </si>
  <si>
    <t>Sicilia</t>
  </si>
  <si>
    <t>Toscana</t>
  </si>
  <si>
    <t>Umbria</t>
  </si>
  <si>
    <t>Veneto</t>
  </si>
  <si>
    <t>TAVOLA 6. INCIDENTI STRADALI CON LESIONI A PERSONE PER PROVINCIA, CARATTERISTICA DELLA STRADA E AMBITO STRADALE. FRIULI VENEZIA GIULIA.</t>
  </si>
  <si>
    <t>ITALIA</t>
  </si>
  <si>
    <t>TAVOLA 8. INCIDENTI STRADALI CON LESIONI A PERSONE MORTI E FERITI PER GIORNO DELLA SETTIMANA. FRIULI VENEZIA GIULIA.</t>
  </si>
  <si>
    <t>TAVOLA 9. INCIDENTI STRADALI CON LESIONI A PERSONE MORTI E FERITI PER ORA DEL GIORNO. FRIULI VENEZIA GIULIA.</t>
  </si>
  <si>
    <t>Indice di mortalità (b)</t>
  </si>
  <si>
    <t>(a) Dalle ore 22 alle ore 6.</t>
  </si>
  <si>
    <t xml:space="preserve">TAVOLA 10. INCIDENTI STRADALI CON LESIONI A PERSONE, MORTI E FERITI E INDICE DI MORTALITA', PER PROVINCIA, GIORNO DELLA SETTIMANA E FASCIA ORARIA NOTTURNA (a). FRIULI VENEZIA GIULIA.  </t>
  </si>
  <si>
    <t xml:space="preserve">TAVOLA 10.1. INCIDENTI STRADALI CON LESIONI A PERSONE, MORTI E FERITI E INDICE DI MORTALITA', PER PROVINCIA, GIORNO DELLA SETTIMANA E FASCIA ORARIA NOTTURNA (a). STRADE URBANE. FRIULI VENEZIA GIULIA. </t>
  </si>
  <si>
    <t xml:space="preserve">TAVOLA 10.2. INCIDENTI STRADALI CON LESIONI A PERSONE, MORTI E FERITI E INDICE DI MORTALITA', PER PROVINCIA, GIORNO DELLA SETTIMANA E FASCIA ORARIA NOTTURNA (a). STRADE EXTRAURBANE. FRIULI VENEZIA GIULIA. </t>
  </si>
  <si>
    <t>Pubblica sicurezza</t>
  </si>
  <si>
    <t>Altri</t>
  </si>
  <si>
    <t>Polizia provinciale</t>
  </si>
  <si>
    <t>Polizia municipale</t>
  </si>
  <si>
    <t>TAVOLA 20 INCIDENTI STRADALI CON LESIONI A PERSONE PER ORGANO DI RILEVAZIONE, CATEGORIA DELLA STRADA E PROVINCIA. FRIULI VENEZIA GIULIA.</t>
  </si>
  <si>
    <t>Polizia Provinciale</t>
  </si>
  <si>
    <t xml:space="preserve">TAVOLA 22. INCIDENTI STRADALI CON LESIONI A PERSONE PER ORGANO DI RILEVAZIONE E GIORNO DELLA SETTIMANA. FRIULI VENEZIA GIULIA. </t>
  </si>
  <si>
    <t>TAVOLA 19. COSTI SOCIALI TOTALI E PRO-CAPITE PER REGIONE. ITALIA 2017</t>
  </si>
  <si>
    <t>REGIONI</t>
  </si>
  <si>
    <t>COSTO SOCIALE (a)</t>
  </si>
  <si>
    <t>PROCAPITE (in euro)</t>
  </si>
  <si>
    <t>TOTALE (in euro)</t>
  </si>
  <si>
    <t xml:space="preserve">Valle d'Aosta/Vallée d'Aoste </t>
  </si>
  <si>
    <t>Trentino-A.Adige</t>
  </si>
  <si>
    <t>Friuli-Venezia-Giulia</t>
  </si>
  <si>
    <t>Emilia-Romagna</t>
  </si>
  <si>
    <t>(a) Incidentalità con danni alle persone 2017</t>
  </si>
  <si>
    <t>Tavola 11. INCIDENTI STRADALI, MORTI E FERITIPER TIPOLOGIA DI COMUNE. FRIULI VENEZIA GIULIA.</t>
  </si>
  <si>
    <t>TAVOLA 12. INCIDENTI STRADALI, MORTI E FERITI PER TIPOLOGIA DI COMUNE. FRIULI VENEZIA GIULIA.</t>
  </si>
  <si>
    <t>TAVOLA 23. INCIDENTI STRADALI CON LESIONI A PERSONE PER ORGANO DI RILEVAZIONE E ORA DEL GIORNO. FRIULI VENEZIA GIULIA.</t>
  </si>
  <si>
    <t>Pedoni</t>
  </si>
  <si>
    <t>Anni 2010 e 2017,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</si>
  <si>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</si>
  <si>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</si>
  <si>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</si>
  <si>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</si>
  <si>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</si>
  <si>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</si>
  <si>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</si>
  <si>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</si>
  <si>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</si>
  <si>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</si>
  <si>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</si>
  <si>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</si>
  <si>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</si>
  <si>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</si>
  <si>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</si>
  <si>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Friuli-Venezia Giulia</t>
  </si>
  <si>
    <t xml:space="preserve"> Anni 2017-2016</t>
  </si>
  <si>
    <t>Anni 2017 e 2010</t>
  </si>
  <si>
    <t>Anni 2001 - 2017, valori assoluti, indicatori e variazioni percentuali</t>
  </si>
  <si>
    <t>Morti per 100.000 abitanti (a)</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</si>
  <si>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</si>
  <si>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</si>
  <si>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</si>
  <si>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</si>
  <si>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TAVOLA 3. INCIDENTI STRADALI CON LESIONI A PERSONE MORTI E FERITI. FRIULI VENEZIA GIULIA</t>
  </si>
  <si>
    <t>TAVOLA 17. INCIDENTI STRADALI, MORTI E FERITI NEI COMUNI CAPOLUOGO E NEI COMUNI CON ALMENO 10.000 ABITANTI. FRIULI VENEZIA GIULIA.</t>
  </si>
  <si>
    <t>Cervignano del Friuli</t>
  </si>
  <si>
    <t>Cividale del Friuli</t>
  </si>
  <si>
    <t>Codroipo</t>
  </si>
  <si>
    <t>Gemona del Friuli</t>
  </si>
  <si>
    <t>Latisana</t>
  </si>
  <si>
    <t>Tavagnacco</t>
  </si>
  <si>
    <t>Tolmezzo</t>
  </si>
  <si>
    <t>Monfalcone</t>
  </si>
  <si>
    <t>Ronchi dei Legionari</t>
  </si>
  <si>
    <t>Muggia</t>
  </si>
  <si>
    <t>Azzano Decimo</t>
  </si>
  <si>
    <t>Cordenons</t>
  </si>
  <si>
    <t>Fiume Veneto</t>
  </si>
  <si>
    <t>Fontanafredda</t>
  </si>
  <si>
    <t>Maniago</t>
  </si>
  <si>
    <t>Porcia</t>
  </si>
  <si>
    <t>Sacile</t>
  </si>
  <si>
    <t>San Vito al Tagliamento</t>
  </si>
  <si>
    <t>Spilimbergo</t>
  </si>
  <si>
    <t>Totale comuni &gt;10.000 abitanti</t>
  </si>
  <si>
    <t>Anni 2010 e 2017, valori percentuali e valori assoluti</t>
  </si>
  <si>
    <t>Bambini (0 - 14)</t>
  </si>
  <si>
    <t>Giovani (15 - 24)</t>
  </si>
  <si>
    <t>Anziani (65+)</t>
  </si>
  <si>
    <t>Altri utenti</t>
  </si>
  <si>
    <t>TOTALE</t>
  </si>
  <si>
    <t>2010</t>
  </si>
  <si>
    <t>Ciclomotori  (a)</t>
  </si>
  <si>
    <t>Motocicli (a)</t>
  </si>
  <si>
    <t>Velocipedi (a)</t>
  </si>
  <si>
    <t>Altri Utenti</t>
  </si>
  <si>
    <t>(a) Conducenti e passeggeri</t>
  </si>
  <si>
    <t xml:space="preserve">TAVOLA 4.2. UTENTI VULNERABILI  MORTI IN INCIDENTI STRADALI PER RUOLO IN FRIULI VENEZIA GIULIA E IN ITALIA. </t>
  </si>
  <si>
    <t>Totale comuni &gt; 10.000 abitanti</t>
  </si>
  <si>
    <t xml:space="preserve">TAVOLA 15. MORTI E FERITI PER CATEGORIA DI UTENTI E CLASSE DI ETÀ. FRIULI VENEZIA GIULIA. </t>
  </si>
  <si>
    <t>TAVOLA 16. MORTI E FERITI PER CATEGORIA DI UTENTI E GENERE. FRIULI VENEZIA GIULIA.</t>
  </si>
  <si>
    <t xml:space="preserve">Anno 2016, valori assoluti e indicatori </t>
  </si>
  <si>
    <t>TAVOLA 1. INCIDENTI STRADALI, MORTI E FERITI PER PROVINCIA. FRIULI VENEZIA GIULIA.</t>
  </si>
  <si>
    <t>(a) Rapporto tra il numero dei morti e il numero degli incidenti stradali con lesioni a persone, moltiplicato 100.</t>
  </si>
  <si>
    <t>(b) Rapporto tra il numero dei morti e il numero dei morti e dei feriti in incidenti stradali con lesioni a persone, moltiplicato 100.</t>
  </si>
  <si>
    <t>(b) Rapporto tra il numero dei morti e il numero degli incidenti stradali con lesioni a persone, moltiplicato 100.</t>
  </si>
  <si>
    <t>(b) Rapporto tra il numero dei feriti e il numero degli incidenti stradali con lesioni a persone, moltiplicato 100.</t>
  </si>
  <si>
    <t>Anno 2017, valori assoluti e indicatore</t>
  </si>
  <si>
    <t xml:space="preserve">TAVOLA 6.1. INCIDENTI STRADALI CON LESIONI A PERSONE PER PROVINCIA, CARATTERISTICA DELLA STRADA E AMBITO STRADALE. FRIULI VENEZIA GIULIA. </t>
  </si>
  <si>
    <t>TAVOLA  6.2. INCIDENTI STRADALI CON LESIONI A PERSONE PER PROVINCIA, CARATTERISTICA DELLA STRADA E AMBITO STRADALE. FRIULI VENEZIA GIULIA.</t>
  </si>
  <si>
    <t xml:space="preserve">TAVOLA 7. INCIDENTI STRADALI CON LESIONI A PERSONE, MORTI E FERITI PER MESE. FRIULI VENEZIA GIULIA. </t>
  </si>
  <si>
    <t>TAVOLA 2bis. INDICI DI MORTALITA' E GRAVITA' PER PROVINCIA. FRIULI VENEZIA GIULIA.</t>
  </si>
  <si>
    <t>TAVOLA 2. INDICE DI MORTALITA' E DI GRAVITA' PER PROVINCA. FRIULI VENEZIA GIULIA.</t>
  </si>
  <si>
    <t>ANNO</t>
  </si>
  <si>
    <t xml:space="preserve">TAVOLA 4.1. UTENTI VULNERABILI MORTI IN INCIDENTI STRADALI PER ETA' IN FRIULI VENEZIA-GIULIA E IN ITALIA. </t>
  </si>
  <si>
    <t xml:space="preserve">TAVOLA 4.3. UTENTI MORTI E FERITI IN INCIDENTI STRADALI PER CLASSI DI ETA' IN FRIULI VENEZIA GIULIA E IN ITALIA. </t>
  </si>
  <si>
    <t>TAVOLA 5. INCIDENTI STRADALI CON LESIONI A PERSONE SECONDO LA CATEGORIA DELLA STRADA. FRIULI VENEZIA GIULIA.</t>
  </si>
  <si>
    <t>TAVOLA 5.1 INCIDENTI STRADALI CON LESIONI A PERSONE SECONDO LA CATEGORIA DELLA STRADA. FRIULI VENEZIA GIULIA.</t>
  </si>
  <si>
    <t>TAVOLA 5bis. INCIDENTI STRADALI CON LESIONI A PERSONE SECONDO IL TIPO DI STRADA. FRIULI VENEZIA GIULIA.</t>
  </si>
  <si>
    <t>Anno 2017, valori assoluti e indice di mortalità</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</si>
  <si>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</si>
  <si>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</si>
  <si>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TAVOLA 13. INCIDENTI STRADALI CON LESIONI A PERSONE, MORTI E FERITI SECONDO LA NATURA. FRIULI VENEZIA GIULIA. </t>
  </si>
  <si>
    <r>
      <t xml:space="preserve">(a) Rapporto percentuale tra il numero dei morti e il numero degli incidenti </t>
    </r>
    <r>
      <rPr>
        <sz val="7.5"/>
        <color rgb="FF000000"/>
        <rFont val="Arial Narrow"/>
        <family val="2"/>
      </rPr>
      <t>con lesioni a persone.</t>
    </r>
  </si>
  <si>
    <t xml:space="preserve">TAVOLA 14. CAUSE ACCERTATE O PRESUNTE DI INCIDENTE SECONDO L’AMBITO STRADALE. FRIULI VENEZIA GIULIA. </t>
  </si>
  <si>
    <t>CATEGORIA DI UTENTE</t>
  </si>
  <si>
    <t>Anno 2017, valori assoluti, composizioni percentuali e indice di gravità</t>
  </si>
  <si>
    <t>Indice di  lesività (b)</t>
  </si>
  <si>
    <t xml:space="preserve">TAVOLA 18. INCIDENTI STRADALI, MORTI E FERITI PER CATEGORIA DELLA STRADA NEI COMUNI CAPOLUOGO E NEI COMUNI CON ALMENO 10.000 ABITANTI. FRIULI VENEZIA GIULIA. </t>
  </si>
  <si>
    <r>
      <t xml:space="preserve">CAPOLUOGHI
</t>
    </r>
    <r>
      <rPr>
        <sz val="9"/>
        <color rgb="FF000000"/>
        <rFont val="Arial Narrow"/>
        <family val="2"/>
      </rPr>
      <t>Altri Comuni</t>
    </r>
  </si>
  <si>
    <t>Altre Strade(a)</t>
  </si>
  <si>
    <t xml:space="preserve">TAVOLA 21. INCIDENTI STRADALI CON LESIONI A PERSONE PER ORGANO DI RILEVAZIONE E MESE. FRIULI VENEZIA GIULIA.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</si>
</sst>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 numFmtId="170" formatCode="_-* #,##0.0_-;\-* #,##0.0_-;_-* &quot;-&quot;??_-;_-@_-"/>
    <numFmt numFmtId="171" formatCode="0.0%"/>
  </numFmts>
  <fonts count="50" x14ac:knownFonts="1">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sz val="11"/>
      <name val="Calibri"/>
      <family val="2"/>
      <scheme val="minor"/>
    </font>
    <font>
      <b/>
      <sz val="8"/>
      <color theme="1"/>
      <name val="Arial"/>
      <family val="2"/>
    </font>
    <font>
      <sz val="8"/>
      <color theme="1"/>
      <name val="Arial Narrow"/>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indexed="65"/>
        <bgColor theme="0"/>
      </patternFill>
    </fill>
  </fills>
  <borders count="1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medium">
        <color rgb="FF000000"/>
      </bottom>
      <diagonal/>
    </border>
  </borders>
  <cellStyleXfs count="102">
    <xf numFmtId="0" fontId="0" fillId="0" borderId="0"/>
    <xf numFmtId="0" fontId="7" fillId="0" borderId="0"/>
    <xf numFmtId="43" fontId="23" fillId="0" borderId="0" applyFont="0" applyFill="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5" borderId="0" applyNumberFormat="0" applyBorder="0" applyAlignment="0" applyProtection="0"/>
    <xf numFmtId="0" fontId="26" fillId="9" borderId="0" applyNumberFormat="0" applyBorder="0" applyAlignment="0" applyProtection="0"/>
    <xf numFmtId="0" fontId="27" fillId="26" borderId="6" applyNumberFormat="0" applyAlignment="0" applyProtection="0"/>
    <xf numFmtId="0" fontId="27" fillId="26" borderId="6" applyNumberFormat="0" applyAlignment="0" applyProtection="0"/>
    <xf numFmtId="0" fontId="28" fillId="0" borderId="7" applyNumberFormat="0" applyFill="0" applyAlignment="0" applyProtection="0"/>
    <xf numFmtId="0" fontId="29" fillId="27" borderId="8" applyNumberFormat="0" applyAlignment="0" applyProtection="0"/>
    <xf numFmtId="0" fontId="29" fillId="27" borderId="8" applyNumberFormat="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5" borderId="0" applyNumberFormat="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1" fillId="0" borderId="0" applyNumberFormat="0" applyFill="0" applyBorder="0" applyAlignment="0" applyProtection="0"/>
    <xf numFmtId="0" fontId="32" fillId="10" borderId="0" applyNumberFormat="0" applyBorder="0" applyAlignment="0" applyProtection="0"/>
    <xf numFmtId="0" fontId="33" fillId="0" borderId="9"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5" fillId="0" borderId="0" applyNumberFormat="0" applyFill="0" applyBorder="0" applyAlignment="0" applyProtection="0"/>
    <xf numFmtId="0" fontId="36" fillId="13" borderId="6" applyNumberFormat="0" applyAlignment="0" applyProtection="0"/>
    <xf numFmtId="0" fontId="28" fillId="0" borderId="7" applyNumberFormat="0" applyFill="0" applyAlignment="0" applyProtection="0"/>
    <xf numFmtId="167" fontId="37" fillId="0" borderId="0" applyFont="0" applyFill="0" applyBorder="0" applyAlignment="0" applyProtection="0"/>
    <xf numFmtId="41" fontId="30" fillId="0" borderId="0" applyFont="0" applyFill="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0" fillId="0" borderId="0" applyNumberFormat="0" applyFill="0" applyBorder="0" applyAlignment="0" applyProtection="0"/>
    <xf numFmtId="0" fontId="30" fillId="0" borderId="0"/>
    <xf numFmtId="0" fontId="30" fillId="0" borderId="0"/>
    <xf numFmtId="0" fontId="30" fillId="0" borderId="0"/>
    <xf numFmtId="0" fontId="30" fillId="0" borderId="0"/>
    <xf numFmtId="0" fontId="30" fillId="0" borderId="0"/>
    <xf numFmtId="0" fontId="7" fillId="0" borderId="0"/>
    <xf numFmtId="0" fontId="30" fillId="0" borderId="0"/>
    <xf numFmtId="0" fontId="30" fillId="0" borderId="0"/>
    <xf numFmtId="0" fontId="23" fillId="0" borderId="0"/>
    <xf numFmtId="0" fontId="23" fillId="0" borderId="0"/>
    <xf numFmtId="0" fontId="30" fillId="0" borderId="0"/>
    <xf numFmtId="0" fontId="30" fillId="29" borderId="12" applyNumberFormat="0" applyFont="0" applyAlignment="0" applyProtection="0"/>
    <xf numFmtId="0" fontId="30" fillId="29" borderId="12" applyNumberFormat="0" applyFont="0" applyAlignment="0" applyProtection="0"/>
    <xf numFmtId="0" fontId="39" fillId="26" borderId="13" applyNumberFormat="0" applyAlignment="0" applyProtection="0"/>
    <xf numFmtId="0" fontId="40" fillId="0" borderId="0" applyNumberFormat="0" applyFill="0" applyBorder="0" applyProtection="0"/>
    <xf numFmtId="0" fontId="41" fillId="0" borderId="0" applyNumberFormat="0" applyFill="0" applyBorder="0" applyAlignment="0" applyProtection="0"/>
    <xf numFmtId="0" fontId="31" fillId="0" borderId="0" applyNumberFormat="0" applyFill="0" applyBorder="0" applyAlignment="0" applyProtection="0"/>
    <xf numFmtId="0" fontId="42" fillId="0" borderId="0" applyNumberFormat="0" applyFill="0" applyBorder="0" applyAlignment="0" applyProtection="0"/>
    <xf numFmtId="0" fontId="33" fillId="0" borderId="9"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5" fillId="0" borderId="0" applyNumberFormat="0" applyFill="0" applyBorder="0" applyAlignment="0" applyProtection="0"/>
    <xf numFmtId="0" fontId="42" fillId="0" borderId="0" applyNumberFormat="0" applyFill="0" applyBorder="0" applyAlignment="0" applyProtection="0"/>
    <xf numFmtId="0" fontId="43" fillId="0" borderId="14" applyNumberFormat="0" applyFill="0" applyAlignment="0" applyProtection="0"/>
    <xf numFmtId="0" fontId="43" fillId="0" borderId="14" applyNumberFormat="0" applyFill="0" applyAlignment="0" applyProtection="0"/>
    <xf numFmtId="0" fontId="26" fillId="9" borderId="0" applyNumberFormat="0" applyBorder="0" applyAlignment="0" applyProtection="0"/>
    <xf numFmtId="0" fontId="32" fillId="10" borderId="0" applyNumberFormat="0" applyBorder="0" applyAlignment="0" applyProtection="0"/>
    <xf numFmtId="168" fontId="37" fillId="0" borderId="0" applyFont="0" applyFill="0" applyBorder="0" applyAlignment="0" applyProtection="0"/>
    <xf numFmtId="0" fontId="41" fillId="0" borderId="0" applyNumberFormat="0" applyFill="0" applyBorder="0" applyAlignment="0" applyProtection="0"/>
    <xf numFmtId="9" fontId="23" fillId="0" borderId="0" applyFont="0" applyFill="0" applyBorder="0" applyAlignment="0" applyProtection="0"/>
  </cellStyleXfs>
  <cellXfs count="408">
    <xf numFmtId="0" fontId="0" fillId="0" borderId="0" xfId="0"/>
    <xf numFmtId="0" fontId="4" fillId="2" borderId="1" xfId="0" applyFont="1" applyFill="1" applyBorder="1" applyAlignment="1">
      <alignment horizontal="right" wrapText="1"/>
    </xf>
    <xf numFmtId="0" fontId="16" fillId="0" borderId="0" xfId="0" applyFont="1"/>
    <xf numFmtId="2" fontId="16" fillId="0" borderId="0" xfId="0" applyNumberFormat="1" applyFont="1"/>
    <xf numFmtId="0" fontId="14" fillId="6" borderId="0" xfId="0" applyFont="1" applyFill="1" applyAlignment="1">
      <alignment horizontal="left" vertical="top"/>
    </xf>
    <xf numFmtId="3" fontId="4" fillId="5" borderId="1" xfId="0" applyNumberFormat="1" applyFont="1" applyFill="1" applyBorder="1" applyAlignment="1">
      <alignment horizontal="right" wrapText="1"/>
    </xf>
    <xf numFmtId="2" fontId="3" fillId="0" borderId="1" xfId="0" applyNumberFormat="1" applyFont="1" applyBorder="1" applyAlignment="1">
      <alignment horizontal="right" wrapText="1"/>
    </xf>
    <xf numFmtId="164" fontId="3" fillId="3" borderId="1" xfId="0" applyNumberFormat="1" applyFont="1" applyFill="1" applyBorder="1" applyAlignment="1">
      <alignment horizontal="right" wrapText="1"/>
    </xf>
    <xf numFmtId="0" fontId="5" fillId="4" borderId="1" xfId="0" applyFont="1" applyFill="1" applyBorder="1" applyAlignment="1">
      <alignment horizontal="right" wrapText="1"/>
    </xf>
    <xf numFmtId="0" fontId="4" fillId="0" borderId="1" xfId="0" applyFont="1" applyBorder="1" applyAlignment="1">
      <alignment wrapText="1"/>
    </xf>
    <xf numFmtId="164" fontId="4" fillId="3" borderId="1" xfId="0" applyNumberFormat="1" applyFont="1" applyFill="1" applyBorder="1" applyAlignment="1">
      <alignment horizontal="right" wrapText="1"/>
    </xf>
    <xf numFmtId="0" fontId="14" fillId="0" borderId="0" xfId="0" applyFont="1" applyFill="1" applyAlignment="1">
      <alignment horizontal="left" vertical="top"/>
    </xf>
    <xf numFmtId="2" fontId="4" fillId="3" borderId="1" xfId="0" applyNumberFormat="1" applyFont="1" applyFill="1" applyBorder="1" applyAlignment="1">
      <alignment horizontal="right" wrapText="1"/>
    </xf>
    <xf numFmtId="164" fontId="4" fillId="5"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164" fontId="3" fillId="2" borderId="1" xfId="0" applyNumberFormat="1" applyFont="1" applyFill="1" applyBorder="1" applyAlignment="1">
      <alignment horizontal="right" wrapText="1"/>
    </xf>
    <xf numFmtId="0" fontId="3" fillId="0" borderId="1" xfId="0" applyFont="1" applyBorder="1" applyAlignment="1">
      <alignment horizontal="left" wrapText="1"/>
    </xf>
    <xf numFmtId="1" fontId="5" fillId="4" borderId="1" xfId="0" applyNumberFormat="1" applyFont="1" applyFill="1" applyBorder="1" applyAlignment="1">
      <alignment horizontal="right" wrapText="1"/>
    </xf>
    <xf numFmtId="165" fontId="5" fillId="4" borderId="1" xfId="0" applyNumberFormat="1" applyFont="1" applyFill="1" applyBorder="1" applyAlignment="1">
      <alignment horizontal="right" wrapText="1"/>
    </xf>
    <xf numFmtId="0" fontId="3" fillId="0" borderId="1" xfId="0" applyFont="1" applyBorder="1" applyAlignment="1">
      <alignment wrapText="1"/>
    </xf>
    <xf numFmtId="0" fontId="4" fillId="0" borderId="1" xfId="0" applyFont="1" applyBorder="1" applyAlignment="1">
      <alignment horizontal="left" vertical="top"/>
    </xf>
    <xf numFmtId="2" fontId="9" fillId="0" borderId="0" xfId="0" applyNumberFormat="1" applyFont="1" applyBorder="1"/>
    <xf numFmtId="0" fontId="2" fillId="0" borderId="0" xfId="0" applyFont="1" applyBorder="1" applyAlignment="1">
      <alignment horizontal="left" vertical="center"/>
    </xf>
    <xf numFmtId="0" fontId="9" fillId="0" borderId="0" xfId="0" applyFont="1" applyBorder="1"/>
    <xf numFmtId="0" fontId="3" fillId="0" borderId="1" xfId="0" applyFont="1" applyBorder="1" applyAlignment="1">
      <alignment horizontal="left" vertical="center" wrapText="1"/>
    </xf>
    <xf numFmtId="0" fontId="4" fillId="3" borderId="1" xfId="0" applyFont="1" applyFill="1" applyBorder="1" applyAlignment="1">
      <alignment wrapText="1"/>
    </xf>
    <xf numFmtId="3" fontId="4" fillId="0" borderId="1" xfId="0" applyNumberFormat="1" applyFont="1" applyBorder="1" applyAlignment="1">
      <alignment wrapText="1"/>
    </xf>
    <xf numFmtId="0" fontId="6" fillId="0" borderId="0" xfId="0" applyFont="1" applyAlignment="1">
      <alignment horizontal="left" vertical="top"/>
    </xf>
    <xf numFmtId="0" fontId="21" fillId="0" borderId="0" xfId="0" applyFont="1" applyAlignment="1"/>
    <xf numFmtId="166" fontId="21" fillId="0" borderId="0" xfId="0" applyNumberFormat="1" applyFont="1" applyAlignment="1"/>
    <xf numFmtId="0" fontId="18" fillId="0" borderId="0" xfId="0" applyFont="1" applyBorder="1" applyAlignment="1"/>
    <xf numFmtId="1" fontId="4" fillId="2" borderId="1" xfId="0" applyNumberFormat="1" applyFont="1" applyFill="1" applyBorder="1" applyAlignment="1">
      <alignment horizontal="right" wrapText="1"/>
    </xf>
    <xf numFmtId="1" fontId="4" fillId="0" borderId="1" xfId="0" applyNumberFormat="1" applyFont="1" applyBorder="1" applyAlignment="1">
      <alignment horizontal="right" wrapText="1"/>
    </xf>
    <xf numFmtId="1" fontId="4" fillId="5" borderId="1" xfId="0" applyNumberFormat="1" applyFont="1" applyFill="1" applyBorder="1" applyAlignment="1">
      <alignment horizontal="right" wrapText="1"/>
    </xf>
    <xf numFmtId="1" fontId="3" fillId="3" borderId="1" xfId="0" applyNumberFormat="1" applyFont="1" applyFill="1" applyBorder="1" applyAlignment="1">
      <alignment horizontal="right" wrapText="1"/>
    </xf>
    <xf numFmtId="1" fontId="3" fillId="0" borderId="1" xfId="0" applyNumberFormat="1" applyFont="1" applyBorder="1" applyAlignment="1">
      <alignment horizontal="right" wrapText="1"/>
    </xf>
    <xf numFmtId="0" fontId="10" fillId="3" borderId="1" xfId="0" applyFont="1" applyFill="1" applyBorder="1" applyAlignment="1">
      <alignment horizontal="left"/>
    </xf>
    <xf numFmtId="3" fontId="10" fillId="5" borderId="1" xfId="0" applyNumberFormat="1" applyFont="1" applyFill="1" applyBorder="1" applyAlignment="1">
      <alignment horizontal="right"/>
    </xf>
    <xf numFmtId="3" fontId="10" fillId="3" borderId="1" xfId="0" applyNumberFormat="1" applyFont="1" applyFill="1" applyBorder="1" applyAlignment="1">
      <alignment horizontal="right"/>
    </xf>
    <xf numFmtId="0" fontId="11" fillId="3" borderId="1" xfId="0" applyFont="1" applyFill="1" applyBorder="1" applyAlignment="1">
      <alignment horizontal="left"/>
    </xf>
    <xf numFmtId="3" fontId="11" fillId="5" borderId="1" xfId="0" applyNumberFormat="1" applyFont="1" applyFill="1" applyBorder="1" applyAlignment="1">
      <alignment horizontal="right"/>
    </xf>
    <xf numFmtId="3" fontId="11" fillId="3" borderId="1" xfId="0" applyNumberFormat="1" applyFont="1" applyFill="1" applyBorder="1" applyAlignment="1">
      <alignment horizontal="right"/>
    </xf>
    <xf numFmtId="3" fontId="3" fillId="2" borderId="1" xfId="0" applyNumberFormat="1" applyFont="1" applyFill="1" applyBorder="1" applyAlignment="1">
      <alignment horizontal="right" wrapText="1"/>
    </xf>
    <xf numFmtId="0" fontId="0" fillId="0" borderId="0" xfId="0"/>
    <xf numFmtId="0" fontId="1" fillId="0" borderId="0" xfId="0" applyFont="1" applyAlignment="1"/>
    <xf numFmtId="0" fontId="18" fillId="0" borderId="0" xfId="0" applyFont="1" applyAlignment="1"/>
    <xf numFmtId="0" fontId="1" fillId="0" borderId="0" xfId="0" applyFont="1" applyBorder="1" applyAlignment="1"/>
    <xf numFmtId="0" fontId="20" fillId="0" borderId="0" xfId="0" applyFont="1" applyAlignment="1"/>
    <xf numFmtId="3" fontId="4" fillId="2" borderId="1" xfId="0" applyNumberFormat="1" applyFont="1" applyFill="1" applyBorder="1" applyAlignment="1">
      <alignment horizontal="right" wrapText="1"/>
    </xf>
    <xf numFmtId="3" fontId="4" fillId="0" borderId="1" xfId="0" applyNumberFormat="1" applyFont="1" applyBorder="1" applyAlignment="1">
      <alignment horizontal="right" wrapText="1"/>
    </xf>
    <xf numFmtId="0" fontId="5" fillId="4" borderId="1" xfId="0" applyFont="1" applyFill="1" applyBorder="1" applyAlignment="1">
      <alignment wrapText="1"/>
    </xf>
    <xf numFmtId="3" fontId="5" fillId="4" borderId="1" xfId="0" applyNumberFormat="1" applyFont="1" applyFill="1" applyBorder="1" applyAlignment="1">
      <alignment horizontal="right" wrapText="1"/>
    </xf>
    <xf numFmtId="164" fontId="5" fillId="4" borderId="1" xfId="0" applyNumberFormat="1" applyFont="1" applyFill="1" applyBorder="1" applyAlignment="1">
      <alignment horizontal="right" wrapText="1"/>
    </xf>
    <xf numFmtId="3" fontId="5" fillId="4" borderId="1" xfId="0" applyNumberFormat="1" applyFont="1" applyFill="1" applyBorder="1" applyAlignment="1">
      <alignment wrapText="1"/>
    </xf>
    <xf numFmtId="0" fontId="4" fillId="0" borderId="1" xfId="0" applyFont="1" applyBorder="1" applyAlignment="1">
      <alignment horizontal="left" wrapText="1"/>
    </xf>
    <xf numFmtId="164" fontId="4" fillId="0" borderId="1" xfId="0" applyNumberFormat="1" applyFont="1" applyBorder="1" applyAlignment="1">
      <alignment horizontal="right" wrapText="1"/>
    </xf>
    <xf numFmtId="164" fontId="5" fillId="4" borderId="1" xfId="0" applyNumberFormat="1" applyFont="1" applyFill="1" applyBorder="1" applyAlignment="1">
      <alignment wrapText="1"/>
    </xf>
    <xf numFmtId="164" fontId="5" fillId="4"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164" fontId="3" fillId="0" borderId="1" xfId="0" applyNumberFormat="1" applyFont="1" applyBorder="1" applyAlignment="1">
      <alignment horizontal="right" vertical="center" wrapText="1"/>
    </xf>
    <xf numFmtId="164" fontId="4" fillId="5" borderId="1"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0" fontId="4" fillId="3" borderId="1" xfId="0" applyFont="1" applyFill="1" applyBorder="1" applyAlignment="1">
      <alignment horizontal="right" vertical="center"/>
    </xf>
    <xf numFmtId="164" fontId="4" fillId="2" borderId="5" xfId="0" applyNumberFormat="1" applyFont="1" applyFill="1" applyBorder="1" applyAlignment="1">
      <alignment horizontal="right" wrapText="1"/>
    </xf>
    <xf numFmtId="0" fontId="0" fillId="0" borderId="0" xfId="0" applyBorder="1"/>
    <xf numFmtId="0" fontId="1" fillId="0" borderId="0" xfId="0" applyFont="1" applyAlignment="1">
      <alignment vertical="center"/>
    </xf>
    <xf numFmtId="164" fontId="44" fillId="3" borderId="1" xfId="0" applyNumberFormat="1" applyFont="1" applyFill="1" applyBorder="1" applyAlignment="1">
      <alignment horizontal="left" wrapText="1"/>
    </xf>
    <xf numFmtId="0" fontId="44" fillId="3" borderId="1" xfId="0" applyFont="1" applyFill="1" applyBorder="1" applyAlignment="1">
      <alignment horizontal="left" wrapText="1"/>
    </xf>
    <xf numFmtId="0" fontId="3" fillId="3" borderId="1" xfId="0" applyFont="1" applyFill="1" applyBorder="1" applyAlignment="1">
      <alignment wrapText="1"/>
    </xf>
    <xf numFmtId="164" fontId="10" fillId="5" borderId="1" xfId="0" applyNumberFormat="1" applyFont="1" applyFill="1" applyBorder="1" applyAlignment="1">
      <alignment horizontal="right"/>
    </xf>
    <xf numFmtId="164" fontId="11" fillId="3" borderId="1" xfId="0" applyNumberFormat="1" applyFont="1" applyFill="1" applyBorder="1" applyAlignment="1">
      <alignment horizontal="right"/>
    </xf>
    <xf numFmtId="164" fontId="11" fillId="5" borderId="1" xfId="0" applyNumberFormat="1" applyFont="1" applyFill="1" applyBorder="1" applyAlignment="1">
      <alignment horizontal="right"/>
    </xf>
    <xf numFmtId="0" fontId="0" fillId="0" borderId="0" xfId="0" applyAlignment="1">
      <alignment wrapText="1"/>
    </xf>
    <xf numFmtId="0" fontId="9" fillId="0" borderId="0" xfId="0" applyFont="1"/>
    <xf numFmtId="0" fontId="9" fillId="0" borderId="0" xfId="0" applyFont="1" applyAlignment="1">
      <alignment horizontal="left"/>
    </xf>
    <xf numFmtId="2" fontId="9" fillId="0" borderId="0" xfId="0" applyNumberFormat="1" applyFont="1"/>
    <xf numFmtId="0" fontId="40" fillId="0" borderId="0" xfId="0" applyFont="1"/>
    <xf numFmtId="2" fontId="40" fillId="0" borderId="0" xfId="0" applyNumberFormat="1" applyFont="1"/>
    <xf numFmtId="0" fontId="0" fillId="0" borderId="0" xfId="0" applyFont="1"/>
    <xf numFmtId="169" fontId="23" fillId="0" borderId="0" xfId="2" applyNumberFormat="1" applyFont="1"/>
    <xf numFmtId="3" fontId="0" fillId="0" borderId="0" xfId="0" applyNumberFormat="1" applyFont="1"/>
    <xf numFmtId="0" fontId="0" fillId="0" borderId="0" xfId="0" applyAlignment="1">
      <alignment horizontal="center"/>
    </xf>
    <xf numFmtId="0" fontId="21" fillId="0" borderId="0" xfId="0" applyFont="1" applyAlignment="1">
      <alignment horizontal="center"/>
    </xf>
    <xf numFmtId="3" fontId="0" fillId="0" borderId="0" xfId="0" applyNumberFormat="1"/>
    <xf numFmtId="3" fontId="4" fillId="0" borderId="2" xfId="0" applyNumberFormat="1" applyFont="1" applyBorder="1" applyAlignment="1">
      <alignment wrapText="1"/>
    </xf>
    <xf numFmtId="0" fontId="3" fillId="3" borderId="15" xfId="0" applyFont="1" applyFill="1" applyBorder="1" applyAlignment="1">
      <alignment horizontal="right" wrapText="1"/>
    </xf>
    <xf numFmtId="0" fontId="4" fillId="0" borderId="5" xfId="0" applyFont="1" applyBorder="1" applyAlignment="1">
      <alignment horizontal="left" wrapText="1"/>
    </xf>
    <xf numFmtId="3" fontId="11" fillId="3" borderId="15" xfId="0" applyNumberFormat="1" applyFont="1" applyFill="1" applyBorder="1" applyAlignment="1">
      <alignment horizontal="right"/>
    </xf>
    <xf numFmtId="49" fontId="46" fillId="30" borderId="3" xfId="0" applyNumberFormat="1" applyFont="1" applyFill="1" applyBorder="1"/>
    <xf numFmtId="164" fontId="22" fillId="30" borderId="5" xfId="0" applyNumberFormat="1" applyFont="1" applyFill="1" applyBorder="1" applyAlignment="1">
      <alignment horizontal="right" wrapText="1"/>
    </xf>
    <xf numFmtId="3" fontId="22" fillId="30" borderId="15" xfId="0" applyNumberFormat="1" applyFont="1" applyFill="1" applyBorder="1" applyAlignment="1">
      <alignment horizontal="right"/>
    </xf>
    <xf numFmtId="0" fontId="15" fillId="0" borderId="0" xfId="0" applyFont="1"/>
    <xf numFmtId="164" fontId="0" fillId="0" borderId="0" xfId="0" applyNumberFormat="1"/>
    <xf numFmtId="0" fontId="11" fillId="3" borderId="1" xfId="0" applyFont="1" applyFill="1" applyBorder="1" applyAlignment="1">
      <alignment horizontal="right"/>
    </xf>
    <xf numFmtId="0" fontId="12" fillId="3" borderId="1" xfId="0" applyFont="1" applyFill="1" applyBorder="1" applyAlignment="1">
      <alignment vertical="top" wrapText="1"/>
    </xf>
    <xf numFmtId="3" fontId="12" fillId="3" borderId="1" xfId="0" applyNumberFormat="1" applyFont="1" applyFill="1" applyBorder="1" applyAlignment="1">
      <alignment horizontal="right"/>
    </xf>
    <xf numFmtId="3" fontId="12" fillId="5" borderId="1" xfId="0" applyNumberFormat="1" applyFont="1" applyFill="1" applyBorder="1" applyAlignment="1">
      <alignment horizontal="right"/>
    </xf>
    <xf numFmtId="0" fontId="19" fillId="0" borderId="0" xfId="0" applyFont="1" applyBorder="1" applyAlignment="1"/>
    <xf numFmtId="0" fontId="1" fillId="0" borderId="0" xfId="0" applyFont="1" applyAlignment="1">
      <alignment horizontal="justify"/>
    </xf>
    <xf numFmtId="0" fontId="0" fillId="0" borderId="0" xfId="0" applyAlignment="1"/>
    <xf numFmtId="0" fontId="18" fillId="0" borderId="0" xfId="0" applyFont="1" applyAlignment="1">
      <alignment horizontal="justify" vertical="top"/>
    </xf>
    <xf numFmtId="0" fontId="0" fillId="0" borderId="0" xfId="0" applyAlignment="1"/>
    <xf numFmtId="0" fontId="4" fillId="3" borderId="1" xfId="0" applyFont="1" applyFill="1" applyBorder="1" applyAlignment="1">
      <alignment horizontal="right" wrapText="1"/>
    </xf>
    <xf numFmtId="0" fontId="3" fillId="3" borderId="1" xfId="0" applyFont="1" applyFill="1" applyBorder="1" applyAlignment="1">
      <alignment horizontal="right" wrapText="1"/>
    </xf>
    <xf numFmtId="0" fontId="0" fillId="0" borderId="0" xfId="0" applyAlignment="1"/>
    <xf numFmtId="169" fontId="0" fillId="0" borderId="0" xfId="0" applyNumberFormat="1" applyFont="1"/>
    <xf numFmtId="3" fontId="3" fillId="0" borderId="1" xfId="0" applyNumberFormat="1" applyFont="1" applyBorder="1" applyAlignment="1">
      <alignment horizontal="right" wrapText="1"/>
    </xf>
    <xf numFmtId="1" fontId="4" fillId="0"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165" fontId="4" fillId="0" borderId="1" xfId="0" applyNumberFormat="1" applyFont="1" applyFill="1" applyBorder="1" applyAlignment="1">
      <alignment horizontal="right" wrapText="1"/>
    </xf>
    <xf numFmtId="165" fontId="4" fillId="5"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0" fontId="8" fillId="0" borderId="0" xfId="0" applyFont="1" applyFill="1"/>
    <xf numFmtId="0" fontId="16" fillId="0" borderId="0" xfId="0" quotePrefix="1" applyFont="1"/>
    <xf numFmtId="0" fontId="4" fillId="3" borderId="3" xfId="0" applyFont="1" applyFill="1" applyBorder="1" applyAlignment="1">
      <alignment wrapText="1"/>
    </xf>
    <xf numFmtId="0" fontId="14" fillId="0" borderId="0" xfId="0" applyFont="1" applyBorder="1" applyAlignment="1">
      <alignment horizontal="justify"/>
    </xf>
    <xf numFmtId="0" fontId="17" fillId="0" borderId="0" xfId="0" applyFont="1" applyBorder="1" applyAlignment="1"/>
    <xf numFmtId="0" fontId="0" fillId="0" borderId="0" xfId="0" applyAlignment="1"/>
    <xf numFmtId="0" fontId="0" fillId="0" borderId="0" xfId="0" applyBorder="1" applyAlignment="1"/>
    <xf numFmtId="0" fontId="0" fillId="0" borderId="0" xfId="0" applyBorder="1" applyAlignment="1"/>
    <xf numFmtId="0" fontId="3" fillId="2" borderId="3" xfId="0" applyFont="1" applyFill="1" applyBorder="1" applyAlignment="1">
      <alignment horizontal="center" wrapText="1"/>
    </xf>
    <xf numFmtId="0" fontId="4" fillId="3" borderId="1" xfId="0" applyFont="1" applyFill="1" applyBorder="1" applyAlignment="1">
      <alignment horizontal="right" wrapText="1"/>
    </xf>
    <xf numFmtId="0" fontId="3" fillId="3" borderId="1" xfId="0" applyFont="1" applyFill="1" applyBorder="1" applyAlignment="1">
      <alignment horizontal="right" wrapText="1"/>
    </xf>
    <xf numFmtId="0" fontId="3" fillId="0" borderId="2" xfId="0" applyFont="1" applyBorder="1" applyAlignment="1">
      <alignment horizontal="left" vertical="center" wrapText="1"/>
    </xf>
    <xf numFmtId="0" fontId="4" fillId="3" borderId="2" xfId="0" applyFont="1" applyFill="1" applyBorder="1" applyAlignment="1">
      <alignment horizontal="right" wrapText="1"/>
    </xf>
    <xf numFmtId="170" fontId="0" fillId="0" borderId="0" xfId="2" applyNumberFormat="1" applyFont="1"/>
    <xf numFmtId="171" fontId="0" fillId="0" borderId="0" xfId="101" applyNumberFormat="1" applyFont="1"/>
    <xf numFmtId="171" fontId="9" fillId="0" borderId="0" xfId="101" applyNumberFormat="1" applyFont="1"/>
    <xf numFmtId="0" fontId="4" fillId="0" borderId="1" xfId="0" applyFont="1" applyBorder="1" applyAlignment="1">
      <alignment horizontal="right" wrapText="1"/>
    </xf>
    <xf numFmtId="0" fontId="4" fillId="0" borderId="1" xfId="0" applyFont="1" applyBorder="1" applyAlignment="1">
      <alignment vertical="center" wrapText="1"/>
    </xf>
    <xf numFmtId="164" fontId="4" fillId="0" borderId="1" xfId="0" applyNumberFormat="1" applyFont="1" applyBorder="1" applyAlignment="1">
      <alignment horizontal="right" vertical="center" wrapText="1"/>
    </xf>
    <xf numFmtId="0" fontId="5" fillId="4" borderId="1" xfId="0" applyFont="1" applyFill="1" applyBorder="1" applyAlignment="1">
      <alignment vertical="center" wrapText="1"/>
    </xf>
    <xf numFmtId="0" fontId="14" fillId="0" borderId="0" xfId="0" applyFont="1" applyAlignment="1"/>
    <xf numFmtId="0" fontId="16" fillId="0" borderId="0" xfId="0" applyFont="1" applyAlignment="1"/>
    <xf numFmtId="0" fontId="3" fillId="7" borderId="1" xfId="0" applyFont="1" applyFill="1" applyBorder="1" applyAlignment="1">
      <alignment horizontal="left"/>
    </xf>
    <xf numFmtId="0" fontId="4" fillId="7" borderId="1" xfId="0" applyFont="1" applyFill="1" applyBorder="1" applyAlignment="1">
      <alignment horizontal="right"/>
    </xf>
    <xf numFmtId="0" fontId="4" fillId="7" borderId="1" xfId="0" applyFont="1" applyFill="1" applyBorder="1" applyAlignment="1">
      <alignment horizontal="right" wrapText="1"/>
    </xf>
    <xf numFmtId="1" fontId="4" fillId="0" borderId="1" xfId="0" applyNumberFormat="1" applyFont="1" applyFill="1" applyBorder="1" applyAlignment="1">
      <alignment horizontal="left" vertical="center" wrapText="1"/>
    </xf>
    <xf numFmtId="169" fontId="11" fillId="5" borderId="1" xfId="2" applyNumberFormat="1" applyFont="1" applyFill="1" applyBorder="1" applyAlignment="1">
      <alignment horizontal="right" vertical="center"/>
    </xf>
    <xf numFmtId="169" fontId="11" fillId="0" borderId="1" xfId="2" applyNumberFormat="1" applyFont="1" applyFill="1" applyBorder="1" applyAlignment="1">
      <alignment horizontal="right" vertical="center"/>
    </xf>
    <xf numFmtId="164" fontId="11" fillId="0"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4" fillId="0" borderId="1" xfId="0" applyNumberFormat="1" applyFont="1" applyFill="1" applyBorder="1" applyAlignment="1">
      <alignment horizontal="right" vertical="center" wrapText="1"/>
    </xf>
    <xf numFmtId="164" fontId="11" fillId="0" borderId="1" xfId="0" applyNumberFormat="1" applyFont="1" applyFill="1" applyBorder="1" applyAlignment="1">
      <alignment horizontal="right" vertical="center"/>
    </xf>
    <xf numFmtId="0" fontId="14" fillId="0" borderId="0" xfId="0" applyFont="1" applyAlignment="1">
      <alignment horizontal="left"/>
    </xf>
    <xf numFmtId="0" fontId="14" fillId="6" borderId="0" xfId="0" applyFont="1" applyFill="1" applyAlignment="1">
      <alignment vertical="top"/>
    </xf>
    <xf numFmtId="0" fontId="18" fillId="3" borderId="0" xfId="0" applyFont="1" applyFill="1"/>
    <xf numFmtId="1" fontId="4" fillId="3" borderId="1" xfId="0" applyNumberFormat="1" applyFont="1" applyFill="1" applyBorder="1" applyAlignment="1">
      <alignment horizontal="right" wrapText="1"/>
    </xf>
    <xf numFmtId="0" fontId="4" fillId="3" borderId="1" xfId="0" applyNumberFormat="1" applyFont="1" applyFill="1" applyBorder="1" applyAlignment="1">
      <alignment horizontal="right" wrapText="1"/>
    </xf>
    <xf numFmtId="0" fontId="18" fillId="0" borderId="0" xfId="0" applyFont="1"/>
    <xf numFmtId="0" fontId="12" fillId="3" borderId="3" xfId="0" applyFont="1" applyFill="1" applyBorder="1" applyAlignment="1">
      <alignment vertical="top" wrapText="1"/>
    </xf>
    <xf numFmtId="3" fontId="11" fillId="3" borderId="1" xfId="0" applyNumberFormat="1" applyFont="1" applyFill="1" applyBorder="1"/>
    <xf numFmtId="3" fontId="11" fillId="5" borderId="1" xfId="0" applyNumberFormat="1" applyFont="1" applyFill="1" applyBorder="1"/>
    <xf numFmtId="0" fontId="18" fillId="0" borderId="0" xfId="0" applyFont="1" applyAlignment="1">
      <alignment horizontal="left" vertical="center"/>
    </xf>
    <xf numFmtId="0" fontId="11" fillId="3" borderId="1" xfId="0" applyFont="1" applyFill="1" applyBorder="1" applyAlignment="1">
      <alignment horizontal="left"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xf>
    <xf numFmtId="0" fontId="22" fillId="4" borderId="1" xfId="0" applyFont="1" applyFill="1" applyBorder="1" applyAlignment="1">
      <alignment horizontal="left" wrapText="1"/>
    </xf>
    <xf numFmtId="3" fontId="22" fillId="4" borderId="1" xfId="0" applyNumberFormat="1" applyFont="1" applyFill="1" applyBorder="1" applyAlignment="1">
      <alignment horizontal="right" vertical="center" wrapText="1"/>
    </xf>
    <xf numFmtId="164" fontId="22" fillId="4" borderId="1" xfId="0" applyNumberFormat="1" applyFont="1" applyFill="1" applyBorder="1" applyAlignment="1">
      <alignment horizontal="right" vertical="center" wrapText="1"/>
    </xf>
    <xf numFmtId="0" fontId="14" fillId="3" borderId="0" xfId="0" applyFont="1" applyFill="1" applyAlignment="1">
      <alignment horizontal="left" vertical="top"/>
    </xf>
    <xf numFmtId="0" fontId="16" fillId="3" borderId="0" xfId="0" applyFont="1" applyFill="1"/>
    <xf numFmtId="2" fontId="16" fillId="3" borderId="0" xfId="0" applyNumberFormat="1" applyFont="1" applyFill="1"/>
    <xf numFmtId="0" fontId="4" fillId="3" borderId="1" xfId="0" applyFont="1" applyFill="1" applyBorder="1" applyAlignment="1">
      <alignment horizontal="right"/>
    </xf>
    <xf numFmtId="0" fontId="3" fillId="3" borderId="1" xfId="0" applyFont="1" applyFill="1" applyBorder="1" applyAlignment="1">
      <alignment horizontal="right"/>
    </xf>
    <xf numFmtId="0" fontId="11" fillId="3" borderId="1" xfId="0" applyFont="1" applyFill="1" applyBorder="1" applyAlignment="1">
      <alignment horizontal="left" vertical="center" wrapText="1"/>
    </xf>
    <xf numFmtId="0" fontId="11" fillId="5" borderId="1" xfId="0" applyFont="1" applyFill="1" applyBorder="1" applyAlignment="1">
      <alignment horizontal="right" vertical="center"/>
    </xf>
    <xf numFmtId="0" fontId="11" fillId="0" borderId="1" xfId="0" applyFont="1" applyFill="1" applyBorder="1" applyAlignment="1">
      <alignment horizontal="right" vertical="center"/>
    </xf>
    <xf numFmtId="0" fontId="10" fillId="5" borderId="1" xfId="0" applyFont="1" applyFill="1" applyBorder="1" applyAlignment="1">
      <alignment horizontal="right" vertical="center"/>
    </xf>
    <xf numFmtId="0" fontId="11" fillId="0" borderId="1" xfId="0" applyFont="1" applyFill="1" applyBorder="1" applyAlignment="1">
      <alignment horizontal="right"/>
    </xf>
    <xf numFmtId="0" fontId="11" fillId="5" borderId="1" xfId="0" applyFont="1" applyFill="1" applyBorder="1" applyAlignment="1">
      <alignment horizontal="right"/>
    </xf>
    <xf numFmtId="0" fontId="10" fillId="0" borderId="1" xfId="0" applyFont="1" applyFill="1" applyBorder="1" applyAlignment="1">
      <alignment horizontal="right"/>
    </xf>
    <xf numFmtId="0" fontId="22" fillId="4" borderId="1" xfId="0" applyFont="1" applyFill="1" applyBorder="1" applyAlignment="1">
      <alignment horizontal="left" vertical="center" wrapText="1"/>
    </xf>
    <xf numFmtId="3" fontId="22" fillId="4" borderId="1" xfId="0" applyNumberFormat="1" applyFont="1" applyFill="1" applyBorder="1" applyAlignment="1">
      <alignment horizontal="right" wrapText="1"/>
    </xf>
    <xf numFmtId="0" fontId="1" fillId="3" borderId="0" xfId="0" applyFont="1" applyFill="1" applyAlignment="1">
      <alignment vertical="top"/>
    </xf>
    <xf numFmtId="0" fontId="18" fillId="0" borderId="0" xfId="0" applyFont="1" applyAlignment="1">
      <alignment vertical="top"/>
    </xf>
    <xf numFmtId="164" fontId="22" fillId="4" borderId="1" xfId="0" applyNumberFormat="1" applyFont="1" applyFill="1" applyBorder="1" applyAlignment="1">
      <alignment horizontal="right" vertical="center"/>
    </xf>
    <xf numFmtId="164" fontId="22" fillId="4" borderId="1" xfId="0" applyNumberFormat="1" applyFont="1" applyFill="1" applyBorder="1" applyAlignment="1">
      <alignment horizontal="right"/>
    </xf>
    <xf numFmtId="0" fontId="4" fillId="31" borderId="1" xfId="0" applyFont="1" applyFill="1" applyBorder="1" applyAlignment="1">
      <alignment horizontal="right"/>
    </xf>
    <xf numFmtId="0" fontId="11" fillId="31" borderId="1" xfId="0" applyFont="1" applyFill="1" applyBorder="1" applyAlignment="1">
      <alignment horizontal="left" vertical="center" wrapText="1"/>
    </xf>
    <xf numFmtId="3" fontId="11" fillId="32" borderId="1" xfId="0" applyNumberFormat="1" applyFont="1" applyFill="1" applyBorder="1" applyAlignment="1">
      <alignment horizontal="right" vertical="center"/>
    </xf>
    <xf numFmtId="3" fontId="11" fillId="31" borderId="1" xfId="0" applyNumberFormat="1" applyFont="1" applyFill="1" applyBorder="1" applyAlignment="1">
      <alignment horizontal="right" vertical="center"/>
    </xf>
    <xf numFmtId="164" fontId="11" fillId="31" borderId="1" xfId="0" applyNumberFormat="1" applyFont="1" applyFill="1" applyBorder="1" applyAlignment="1">
      <alignment horizontal="right" vertical="center"/>
    </xf>
    <xf numFmtId="164" fontId="11" fillId="32" borderId="1" xfId="0" applyNumberFormat="1" applyFont="1" applyFill="1" applyBorder="1" applyAlignment="1">
      <alignment horizontal="right" vertical="center"/>
    </xf>
    <xf numFmtId="3" fontId="11" fillId="31" borderId="1" xfId="0" applyNumberFormat="1" applyFont="1" applyFill="1" applyBorder="1" applyAlignment="1">
      <alignment horizontal="right" vertical="center" wrapText="1"/>
    </xf>
    <xf numFmtId="3" fontId="11" fillId="32" borderId="1" xfId="0" applyNumberFormat="1" applyFont="1" applyFill="1" applyBorder="1" applyAlignment="1">
      <alignment horizontal="right" vertical="center" wrapText="1"/>
    </xf>
    <xf numFmtId="164" fontId="11" fillId="31" borderId="1" xfId="0" applyNumberFormat="1" applyFont="1" applyFill="1" applyBorder="1" applyAlignment="1">
      <alignment horizontal="right" vertical="center" wrapText="1"/>
    </xf>
    <xf numFmtId="164" fontId="11" fillId="32" borderId="1" xfId="0" applyNumberFormat="1" applyFont="1" applyFill="1" applyBorder="1" applyAlignment="1">
      <alignment horizontal="right" vertical="center" wrapText="1"/>
    </xf>
    <xf numFmtId="0" fontId="22" fillId="33" borderId="1" xfId="0" applyFont="1" applyFill="1" applyBorder="1" applyAlignment="1">
      <alignment horizontal="left" vertical="center" wrapText="1"/>
    </xf>
    <xf numFmtId="3" fontId="22" fillId="33" borderId="1" xfId="0" applyNumberFormat="1" applyFont="1" applyFill="1" applyBorder="1" applyAlignment="1">
      <alignment horizontal="right" vertical="center" wrapText="1"/>
    </xf>
    <xf numFmtId="164" fontId="22" fillId="33" borderId="1" xfId="0" applyNumberFormat="1" applyFont="1" applyFill="1" applyBorder="1" applyAlignment="1">
      <alignment horizontal="right" vertical="center" wrapText="1"/>
    </xf>
    <xf numFmtId="3" fontId="11" fillId="0" borderId="1" xfId="0" applyNumberFormat="1" applyFont="1" applyFill="1" applyBorder="1" applyAlignment="1">
      <alignment horizontal="right" vertical="center"/>
    </xf>
    <xf numFmtId="164" fontId="11" fillId="5" borderId="1" xfId="0" applyNumberFormat="1" applyFont="1" applyFill="1" applyBorder="1" applyAlignment="1">
      <alignment horizontal="right" vertical="center" wrapText="1"/>
    </xf>
    <xf numFmtId="0" fontId="4" fillId="0" borderId="1" xfId="0" applyFont="1" applyFill="1" applyBorder="1" applyAlignment="1">
      <alignment horizontal="right"/>
    </xf>
    <xf numFmtId="0" fontId="4" fillId="0" borderId="1" xfId="0" applyFont="1" applyFill="1" applyBorder="1" applyAlignment="1">
      <alignment horizontal="right" wrapText="1"/>
    </xf>
    <xf numFmtId="0" fontId="4" fillId="0" borderId="1" xfId="0" applyFont="1" applyBorder="1" applyAlignment="1">
      <alignment horizontal="left" vertical="center"/>
    </xf>
    <xf numFmtId="3" fontId="4" fillId="5" borderId="1" xfId="0" applyNumberFormat="1" applyFont="1" applyFill="1" applyBorder="1" applyAlignment="1">
      <alignment vertical="center" wrapText="1"/>
    </xf>
    <xf numFmtId="3" fontId="4" fillId="0" borderId="1" xfId="0" applyNumberFormat="1" applyFont="1" applyBorder="1" applyAlignment="1">
      <alignment vertical="center" wrapText="1"/>
    </xf>
    <xf numFmtId="164" fontId="11" fillId="0" borderId="1" xfId="0" applyNumberFormat="1" applyFont="1" applyBorder="1" applyAlignment="1">
      <alignment vertical="center"/>
    </xf>
    <xf numFmtId="164" fontId="11" fillId="5" borderId="1" xfId="0" applyNumberFormat="1" applyFont="1" applyFill="1" applyBorder="1" applyAlignment="1">
      <alignment vertical="center"/>
    </xf>
    <xf numFmtId="3" fontId="4"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xf>
    <xf numFmtId="0" fontId="22" fillId="4" borderId="1" xfId="0" applyFont="1" applyFill="1" applyBorder="1" applyAlignment="1">
      <alignment horizontal="left" vertical="center"/>
    </xf>
    <xf numFmtId="3" fontId="22" fillId="4" borderId="1" xfId="0" applyNumberFormat="1" applyFont="1" applyFill="1" applyBorder="1" applyAlignment="1">
      <alignment vertical="center" wrapText="1"/>
    </xf>
    <xf numFmtId="164" fontId="22" fillId="4" borderId="1" xfId="0" applyNumberFormat="1" applyFont="1" applyFill="1" applyBorder="1" applyAlignment="1">
      <alignment vertical="center"/>
    </xf>
    <xf numFmtId="0" fontId="14" fillId="0" borderId="0" xfId="0" applyFont="1" applyBorder="1" applyAlignment="1">
      <alignment horizontal="justify" vertical="center"/>
    </xf>
    <xf numFmtId="0" fontId="14" fillId="0" borderId="0" xfId="0" applyFont="1" applyBorder="1" applyAlignment="1">
      <alignment horizontal="left" wrapText="1"/>
    </xf>
    <xf numFmtId="0" fontId="14" fillId="0" borderId="0" xfId="0" applyFont="1" applyBorder="1" applyAlignment="1">
      <alignment horizontal="left" vertical="center"/>
    </xf>
    <xf numFmtId="0" fontId="14" fillId="0" borderId="0" xfId="0" applyFont="1" applyBorder="1" applyAlignment="1">
      <alignment horizontal="left"/>
    </xf>
    <xf numFmtId="0" fontId="49" fillId="0" borderId="0" xfId="0" applyFont="1" applyAlignment="1">
      <alignment horizontal="left"/>
    </xf>
    <xf numFmtId="2" fontId="49" fillId="0" borderId="0" xfId="0" applyNumberFormat="1" applyFont="1" applyAlignment="1">
      <alignment horizontal="left"/>
    </xf>
    <xf numFmtId="0" fontId="45" fillId="0" borderId="0" xfId="0" applyFont="1" applyBorder="1" applyAlignment="1">
      <alignment horizontal="left"/>
    </xf>
    <xf numFmtId="0" fontId="9" fillId="0" borderId="0" xfId="0" applyFont="1" applyBorder="1" applyAlignment="1">
      <alignment horizontal="left"/>
    </xf>
    <xf numFmtId="2" fontId="9" fillId="0" borderId="0" xfId="0" applyNumberFormat="1" applyFont="1" applyAlignment="1">
      <alignment horizontal="left"/>
    </xf>
    <xf numFmtId="0" fontId="18" fillId="0" borderId="0" xfId="0" applyFont="1" applyBorder="1" applyAlignment="1">
      <alignment horizontal="left" vertical="center"/>
    </xf>
    <xf numFmtId="0" fontId="4" fillId="3" borderId="1" xfId="0" applyFont="1" applyFill="1" applyBorder="1" applyAlignment="1">
      <alignment horizontal="left" vertical="center"/>
    </xf>
    <xf numFmtId="0" fontId="4" fillId="5" borderId="1" xfId="0" applyFont="1" applyFill="1" applyBorder="1" applyAlignment="1">
      <alignment vertical="center" wrapText="1"/>
    </xf>
    <xf numFmtId="0" fontId="4" fillId="3" borderId="1" xfId="0" applyFont="1" applyFill="1" applyBorder="1" applyAlignment="1">
      <alignment horizontal="right" vertical="center" wrapText="1"/>
    </xf>
    <xf numFmtId="0" fontId="4" fillId="3" borderId="1" xfId="0" applyFont="1" applyFill="1" applyBorder="1" applyAlignment="1">
      <alignment vertical="center" wrapText="1"/>
    </xf>
    <xf numFmtId="164" fontId="4" fillId="3" borderId="1" xfId="0" applyNumberFormat="1" applyFont="1" applyFill="1" applyBorder="1" applyAlignment="1">
      <alignment vertical="center" wrapText="1"/>
    </xf>
    <xf numFmtId="0" fontId="22" fillId="4" borderId="1" xfId="0" applyFont="1" applyFill="1" applyBorder="1" applyAlignment="1">
      <alignment vertical="center" wrapText="1"/>
    </xf>
    <xf numFmtId="1" fontId="22" fillId="4" borderId="1" xfId="0" applyNumberFormat="1" applyFont="1" applyFill="1" applyBorder="1" applyAlignment="1">
      <alignment horizontal="right" vertical="center" wrapText="1"/>
    </xf>
    <xf numFmtId="0" fontId="22" fillId="4" borderId="1" xfId="0" applyFont="1" applyFill="1" applyBorder="1" applyAlignment="1">
      <alignment horizontal="right" vertical="center" wrapText="1"/>
    </xf>
    <xf numFmtId="164" fontId="22" fillId="4" borderId="1" xfId="0" applyNumberFormat="1" applyFont="1" applyFill="1" applyBorder="1" applyAlignment="1">
      <alignment vertical="center" wrapText="1"/>
    </xf>
    <xf numFmtId="2" fontId="4" fillId="0" borderId="1" xfId="0" applyNumberFormat="1" applyFont="1" applyBorder="1" applyAlignment="1">
      <alignment horizontal="right" wrapText="1"/>
    </xf>
    <xf numFmtId="0" fontId="4" fillId="5" borderId="1" xfId="0" applyFont="1" applyFill="1" applyBorder="1" applyAlignment="1">
      <alignment wrapText="1"/>
    </xf>
    <xf numFmtId="164" fontId="4" fillId="0" borderId="1" xfId="0" applyNumberFormat="1" applyFont="1" applyBorder="1" applyAlignment="1">
      <alignment wrapText="1"/>
    </xf>
    <xf numFmtId="0" fontId="14" fillId="0" borderId="0" xfId="0" applyFont="1" applyFill="1" applyAlignment="1">
      <alignment horizontal="left"/>
    </xf>
    <xf numFmtId="0" fontId="45" fillId="0" borderId="0" xfId="0" applyFont="1" applyFill="1" applyAlignment="1">
      <alignment horizontal="left"/>
    </xf>
    <xf numFmtId="0" fontId="4" fillId="7" borderId="5" xfId="0" applyFont="1" applyFill="1" applyBorder="1" applyAlignment="1">
      <alignment horizontal="right" vertical="center" wrapText="1"/>
    </xf>
    <xf numFmtId="0" fontId="4" fillId="7" borderId="5" xfId="0" quotePrefix="1" applyFont="1" applyFill="1" applyBorder="1" applyAlignment="1">
      <alignment horizontal="right" vertical="center" wrapText="1"/>
    </xf>
    <xf numFmtId="0" fontId="4" fillId="7" borderId="5" xfId="0" applyFont="1" applyFill="1" applyBorder="1" applyAlignment="1">
      <alignment vertical="center" wrapText="1"/>
    </xf>
    <xf numFmtId="3" fontId="11" fillId="2" borderId="5" xfId="0" applyNumberFormat="1" applyFont="1" applyFill="1" applyBorder="1" applyAlignment="1">
      <alignment horizontal="right" wrapText="1"/>
    </xf>
    <xf numFmtId="164" fontId="4" fillId="2" borderId="5" xfId="0" applyNumberFormat="1" applyFont="1" applyFill="1" applyBorder="1" applyAlignment="1">
      <alignment horizontal="right" vertical="center" wrapText="1"/>
    </xf>
    <xf numFmtId="3" fontId="4" fillId="7" borderId="5" xfId="0" applyNumberFormat="1" applyFont="1" applyFill="1" applyBorder="1" applyAlignment="1">
      <alignment horizontal="right"/>
    </xf>
    <xf numFmtId="165" fontId="4" fillId="7" borderId="5" xfId="0" applyNumberFormat="1" applyFont="1" applyFill="1" applyBorder="1" applyAlignment="1">
      <alignment horizontal="right" vertical="center"/>
    </xf>
    <xf numFmtId="0" fontId="4" fillId="2" borderId="5" xfId="0" applyFont="1" applyFill="1" applyBorder="1" applyAlignment="1">
      <alignment horizontal="right" vertical="center"/>
    </xf>
    <xf numFmtId="3" fontId="4" fillId="7" borderId="5" xfId="0" applyNumberFormat="1" applyFont="1" applyFill="1" applyBorder="1" applyAlignment="1">
      <alignment horizontal="right" vertical="center"/>
    </xf>
    <xf numFmtId="164" fontId="4" fillId="7" borderId="5" xfId="0" applyNumberFormat="1" applyFont="1" applyFill="1" applyBorder="1" applyAlignment="1">
      <alignment horizontal="right" vertical="center" wrapText="1"/>
    </xf>
    <xf numFmtId="0" fontId="3" fillId="7" borderId="5" xfId="0" applyFont="1" applyFill="1" applyBorder="1" applyAlignment="1">
      <alignment vertical="center" wrapText="1"/>
    </xf>
    <xf numFmtId="3" fontId="10" fillId="2" borderId="5" xfId="0" applyNumberFormat="1" applyFont="1" applyFill="1" applyBorder="1" applyAlignment="1">
      <alignment horizontal="right" wrapText="1"/>
    </xf>
    <xf numFmtId="3" fontId="3" fillId="7" borderId="5" xfId="0" applyNumberFormat="1" applyFont="1" applyFill="1" applyBorder="1" applyAlignment="1">
      <alignment horizontal="right"/>
    </xf>
    <xf numFmtId="165" fontId="3" fillId="7" borderId="5" xfId="0" applyNumberFormat="1" applyFont="1" applyFill="1" applyBorder="1" applyAlignment="1">
      <alignment horizontal="right" vertical="center"/>
    </xf>
    <xf numFmtId="0" fontId="3" fillId="2" borderId="5" xfId="0" applyFont="1" applyFill="1" applyBorder="1" applyAlignment="1">
      <alignment horizontal="right" vertical="center"/>
    </xf>
    <xf numFmtId="164" fontId="3" fillId="2" borderId="5" xfId="0" applyNumberFormat="1" applyFont="1" applyFill="1" applyBorder="1" applyAlignment="1">
      <alignment horizontal="right" vertical="center" wrapText="1"/>
    </xf>
    <xf numFmtId="3" fontId="3" fillId="7" borderId="5" xfId="0" applyNumberFormat="1" applyFont="1" applyFill="1" applyBorder="1" applyAlignment="1">
      <alignment horizontal="right" vertical="center"/>
    </xf>
    <xf numFmtId="164" fontId="3" fillId="7" borderId="5" xfId="0" applyNumberFormat="1" applyFont="1" applyFill="1" applyBorder="1" applyAlignment="1">
      <alignment horizontal="right" vertical="center" wrapText="1"/>
    </xf>
    <xf numFmtId="0" fontId="3" fillId="0" borderId="5" xfId="0" applyFont="1" applyBorder="1" applyAlignment="1">
      <alignment vertical="center" wrapText="1"/>
    </xf>
    <xf numFmtId="3" fontId="10" fillId="0" borderId="5" xfId="0" applyNumberFormat="1" applyFont="1" applyBorder="1" applyAlignment="1">
      <alignment horizontal="right" wrapText="1"/>
    </xf>
    <xf numFmtId="0" fontId="3" fillId="2" borderId="5" xfId="0" applyFont="1" applyFill="1" applyBorder="1" applyAlignment="1">
      <alignment horizontal="right" vertical="center" wrapText="1"/>
    </xf>
    <xf numFmtId="3" fontId="3" fillId="0" borderId="5"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4" fontId="3" fillId="0" borderId="5" xfId="0" applyNumberFormat="1" applyFont="1" applyBorder="1" applyAlignment="1">
      <alignment horizontal="right" vertical="center" wrapText="1"/>
    </xf>
    <xf numFmtId="0" fontId="5" fillId="4" borderId="5" xfId="0" applyFont="1" applyFill="1" applyBorder="1" applyAlignment="1">
      <alignment vertical="center" wrapText="1"/>
    </xf>
    <xf numFmtId="0" fontId="5" fillId="4" borderId="5" xfId="0" applyFont="1" applyFill="1" applyBorder="1" applyAlignment="1">
      <alignment horizontal="right" wrapText="1"/>
    </xf>
    <xf numFmtId="164" fontId="5" fillId="4" borderId="5" xfId="0" applyNumberFormat="1" applyFont="1" applyFill="1" applyBorder="1" applyAlignment="1">
      <alignment horizontal="right" vertical="center" wrapText="1"/>
    </xf>
    <xf numFmtId="3" fontId="5" fillId="4" borderId="5" xfId="0" applyNumberFormat="1" applyFont="1" applyFill="1" applyBorder="1" applyAlignment="1">
      <alignment horizontal="right" wrapText="1"/>
    </xf>
    <xf numFmtId="0" fontId="5" fillId="4" borderId="5" xfId="0" applyFont="1" applyFill="1" applyBorder="1" applyAlignment="1">
      <alignment horizontal="right" vertical="center" wrapText="1"/>
    </xf>
    <xf numFmtId="3" fontId="5" fillId="4" borderId="5" xfId="0" applyNumberFormat="1" applyFont="1" applyFill="1" applyBorder="1" applyAlignment="1">
      <alignment horizontal="right" vertical="center" wrapText="1"/>
    </xf>
    <xf numFmtId="0" fontId="11" fillId="7" borderId="1" xfId="0" applyFont="1" applyFill="1" applyBorder="1" applyAlignment="1">
      <alignment vertical="center" wrapText="1"/>
    </xf>
    <xf numFmtId="0" fontId="10" fillId="7" borderId="1" xfId="0" applyFont="1" applyFill="1" applyBorder="1" applyAlignment="1">
      <alignment vertical="center" wrapText="1"/>
    </xf>
    <xf numFmtId="0" fontId="10" fillId="0" borderId="1" xfId="0" applyFont="1" applyBorder="1" applyAlignment="1">
      <alignment vertical="center" wrapText="1"/>
    </xf>
    <xf numFmtId="164" fontId="11" fillId="3" borderId="1" xfId="0" applyNumberFormat="1" applyFont="1" applyFill="1" applyBorder="1" applyAlignment="1">
      <alignment horizontal="right" vertical="center" wrapText="1"/>
    </xf>
    <xf numFmtId="0" fontId="10" fillId="3" borderId="1" xfId="0" applyFont="1" applyFill="1" applyBorder="1" applyAlignment="1">
      <alignment horizontal="left" vertical="center" wrapText="1"/>
    </xf>
    <xf numFmtId="3" fontId="10" fillId="5" borderId="1" xfId="0" applyNumberFormat="1" applyFont="1" applyFill="1" applyBorder="1" applyAlignment="1">
      <alignment horizontal="right" vertical="center"/>
    </xf>
    <xf numFmtId="3" fontId="10" fillId="3" borderId="1" xfId="0" applyNumberFormat="1" applyFont="1" applyFill="1" applyBorder="1" applyAlignment="1">
      <alignment horizontal="right" vertical="center"/>
    </xf>
    <xf numFmtId="164" fontId="10" fillId="3" borderId="1" xfId="0" applyNumberFormat="1" applyFont="1" applyFill="1" applyBorder="1" applyAlignment="1">
      <alignment horizontal="right" vertical="center" wrapText="1"/>
    </xf>
    <xf numFmtId="164" fontId="10" fillId="5" borderId="1" xfId="0" applyNumberFormat="1" applyFont="1" applyFill="1" applyBorder="1" applyAlignment="1">
      <alignment horizontal="right" vertical="center"/>
    </xf>
    <xf numFmtId="3" fontId="22" fillId="4" borderId="1" xfId="0" applyNumberFormat="1" applyFont="1" applyFill="1" applyBorder="1" applyAlignment="1">
      <alignment horizontal="right" vertical="center"/>
    </xf>
    <xf numFmtId="0" fontId="14" fillId="0" borderId="2" xfId="0" applyFont="1" applyBorder="1" applyAlignment="1">
      <alignment vertical="center"/>
    </xf>
    <xf numFmtId="0" fontId="12" fillId="0" borderId="1" xfId="1" applyFont="1" applyBorder="1" applyAlignment="1">
      <alignment horizontal="right"/>
    </xf>
    <xf numFmtId="3" fontId="12" fillId="32" borderId="1" xfId="1" applyNumberFormat="1" applyFont="1" applyFill="1" applyBorder="1" applyAlignment="1">
      <alignment vertical="center"/>
    </xf>
    <xf numFmtId="164" fontId="12" fillId="34" borderId="1" xfId="1" applyNumberFormat="1" applyFont="1" applyFill="1" applyBorder="1" applyAlignment="1">
      <alignment vertical="center"/>
    </xf>
    <xf numFmtId="164" fontId="12" fillId="0" borderId="1" xfId="1" applyNumberFormat="1" applyFont="1" applyFill="1" applyBorder="1" applyAlignment="1">
      <alignment vertical="center"/>
    </xf>
    <xf numFmtId="3" fontId="12" fillId="32" borderId="1" xfId="1" applyNumberFormat="1" applyFont="1" applyFill="1" applyBorder="1" applyAlignment="1">
      <alignment horizontal="right" vertical="center"/>
    </xf>
    <xf numFmtId="3" fontId="12" fillId="34" borderId="1" xfId="1" applyNumberFormat="1" applyFont="1" applyFill="1" applyBorder="1" applyAlignment="1">
      <alignment horizontal="right" vertical="center"/>
    </xf>
    <xf numFmtId="165" fontId="12" fillId="31" borderId="1" xfId="1" applyNumberFormat="1" applyFont="1" applyFill="1" applyBorder="1" applyAlignment="1">
      <alignment horizontal="right" vertical="center"/>
    </xf>
    <xf numFmtId="3" fontId="22" fillId="33" borderId="1" xfId="1" applyNumberFormat="1" applyFont="1" applyFill="1" applyBorder="1" applyAlignment="1">
      <alignment vertical="center"/>
    </xf>
    <xf numFmtId="164" fontId="22" fillId="33" borderId="1" xfId="1" applyNumberFormat="1" applyFont="1" applyFill="1" applyBorder="1" applyAlignment="1">
      <alignment vertical="center"/>
    </xf>
    <xf numFmtId="0" fontId="11" fillId="3" borderId="1" xfId="0" applyFont="1" applyFill="1" applyBorder="1" applyAlignment="1">
      <alignment horizontal="right" wrapText="1"/>
    </xf>
    <xf numFmtId="3" fontId="4" fillId="2" borderId="1" xfId="0" applyNumberFormat="1" applyFont="1" applyFill="1" applyBorder="1" applyAlignment="1">
      <alignment wrapText="1"/>
    </xf>
    <xf numFmtId="0" fontId="11" fillId="7" borderId="1" xfId="0" applyFont="1" applyFill="1" applyBorder="1" applyAlignment="1">
      <alignment horizontal="right" wrapText="1"/>
    </xf>
    <xf numFmtId="165" fontId="4" fillId="0" borderId="1" xfId="0" applyNumberFormat="1" applyFont="1" applyBorder="1" applyAlignment="1">
      <alignment horizontal="right" wrapText="1"/>
    </xf>
    <xf numFmtId="165" fontId="4" fillId="3" borderId="1" xfId="0" applyNumberFormat="1" applyFont="1" applyFill="1" applyBorder="1" applyAlignment="1">
      <alignment horizontal="right" wrapText="1"/>
    </xf>
    <xf numFmtId="165" fontId="5" fillId="4" borderId="1" xfId="0" applyNumberFormat="1" applyFont="1" applyFill="1" applyBorder="1" applyAlignment="1">
      <alignment wrapText="1"/>
    </xf>
    <xf numFmtId="1" fontId="3" fillId="2"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0" fontId="1" fillId="3" borderId="0" xfId="0" applyFont="1" applyFill="1" applyBorder="1" applyAlignment="1"/>
    <xf numFmtId="0" fontId="3" fillId="3" borderId="2" xfId="0" applyFont="1" applyFill="1" applyBorder="1" applyAlignment="1">
      <alignment vertical="center" wrapText="1"/>
    </xf>
    <xf numFmtId="0" fontId="10" fillId="3" borderId="1" xfId="0" applyFont="1" applyFill="1" applyBorder="1"/>
    <xf numFmtId="3" fontId="10" fillId="5" borderId="1" xfId="0" applyNumberFormat="1" applyFont="1" applyFill="1" applyBorder="1"/>
    <xf numFmtId="3" fontId="10" fillId="3" borderId="1" xfId="0" applyNumberFormat="1" applyFont="1" applyFill="1" applyBorder="1"/>
    <xf numFmtId="164" fontId="10" fillId="3" borderId="1" xfId="0" applyNumberFormat="1" applyFont="1" applyFill="1" applyBorder="1"/>
    <xf numFmtId="164" fontId="10" fillId="5" borderId="1" xfId="0" applyNumberFormat="1" applyFont="1" applyFill="1" applyBorder="1"/>
    <xf numFmtId="0" fontId="11" fillId="3" borderId="1" xfId="0" applyFont="1" applyFill="1" applyBorder="1"/>
    <xf numFmtId="164" fontId="11" fillId="3" borderId="1" xfId="0" applyNumberFormat="1" applyFont="1" applyFill="1" applyBorder="1"/>
    <xf numFmtId="164" fontId="11" fillId="5" borderId="1" xfId="0" applyNumberFormat="1" applyFont="1" applyFill="1" applyBorder="1"/>
    <xf numFmtId="0" fontId="22" fillId="4" borderId="1" xfId="0" applyFont="1" applyFill="1" applyBorder="1"/>
    <xf numFmtId="3" fontId="22" fillId="4" borderId="1" xfId="0" applyNumberFormat="1" applyFont="1" applyFill="1" applyBorder="1"/>
    <xf numFmtId="164" fontId="22" fillId="4" borderId="1" xfId="0" applyNumberFormat="1" applyFont="1" applyFill="1" applyBorder="1"/>
    <xf numFmtId="0" fontId="3" fillId="3" borderId="3" xfId="0" applyFont="1" applyFill="1" applyBorder="1" applyAlignment="1">
      <alignment horizontal="right" wrapText="1"/>
    </xf>
    <xf numFmtId="3" fontId="4" fillId="5" borderId="1" xfId="0" applyNumberFormat="1" applyFont="1" applyFill="1" applyBorder="1" applyAlignment="1">
      <alignment horizontal="right" vertical="top" wrapText="1"/>
    </xf>
    <xf numFmtId="3" fontId="4" fillId="0" borderId="1" xfId="0" applyNumberFormat="1" applyFont="1" applyBorder="1" applyAlignment="1">
      <alignment horizontal="right" vertical="top" wrapText="1"/>
    </xf>
    <xf numFmtId="3" fontId="3" fillId="5" borderId="1" xfId="0" applyNumberFormat="1" applyFont="1" applyFill="1" applyBorder="1" applyAlignment="1">
      <alignment horizontal="right" vertical="top" wrapText="1"/>
    </xf>
    <xf numFmtId="0" fontId="3" fillId="2" borderId="1" xfId="0" applyFont="1" applyFill="1" applyBorder="1" applyAlignment="1">
      <alignment horizontal="right" vertical="center" wrapText="1"/>
    </xf>
    <xf numFmtId="0" fontId="1" fillId="0" borderId="0" xfId="0" applyFont="1" applyAlignment="1">
      <alignment horizontal="justify"/>
    </xf>
    <xf numFmtId="0" fontId="0" fillId="0" borderId="0" xfId="0" applyAlignment="1"/>
    <xf numFmtId="0" fontId="2" fillId="0" borderId="0" xfId="0" applyFont="1" applyBorder="1" applyAlignment="1">
      <alignment horizontal="justify"/>
    </xf>
    <xf numFmtId="0" fontId="0" fillId="0" borderId="0" xfId="0" applyBorder="1" applyAlignment="1"/>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2" borderId="1" xfId="0" applyFont="1" applyFill="1" applyBorder="1" applyAlignment="1">
      <alignment horizontal="center" wrapText="1"/>
    </xf>
    <xf numFmtId="0" fontId="3" fillId="0" borderId="1" xfId="0" applyFont="1" applyBorder="1" applyAlignment="1">
      <alignment horizontal="center" wrapText="1"/>
    </xf>
    <xf numFmtId="0" fontId="0" fillId="0" borderId="1" xfId="0" applyBorder="1" applyAlignment="1">
      <alignment horizontal="center"/>
    </xf>
    <xf numFmtId="0" fontId="18" fillId="0" borderId="0" xfId="0" applyFont="1" applyBorder="1" applyAlignment="1">
      <alignment horizontal="justify"/>
    </xf>
    <xf numFmtId="0" fontId="47" fillId="0" borderId="0" xfId="0" applyFont="1" applyBorder="1" applyAlignment="1"/>
    <xf numFmtId="0" fontId="14" fillId="0" borderId="0" xfId="0" applyFont="1" applyAlignment="1">
      <alignment horizontal="left"/>
    </xf>
    <xf numFmtId="0" fontId="8" fillId="0" borderId="2" xfId="0" applyFont="1" applyBorder="1" applyAlignment="1">
      <alignment horizontal="center"/>
    </xf>
    <xf numFmtId="0" fontId="8" fillId="0" borderId="0" xfId="0" applyFont="1" applyBorder="1" applyAlignment="1">
      <alignment horizontal="center"/>
    </xf>
    <xf numFmtId="0" fontId="8" fillId="0" borderId="3" xfId="0" applyFont="1" applyBorder="1" applyAlignment="1">
      <alignment horizontal="center"/>
    </xf>
    <xf numFmtId="0" fontId="3" fillId="0" borderId="1" xfId="0" applyFont="1" applyFill="1" applyBorder="1" applyAlignment="1">
      <alignment horizontal="center" wrapText="1"/>
    </xf>
    <xf numFmtId="0" fontId="13" fillId="3" borderId="2" xfId="0" applyFont="1" applyFill="1" applyBorder="1" applyAlignment="1">
      <alignment horizontal="left" vertical="center" wrapText="1"/>
    </xf>
    <xf numFmtId="0" fontId="11" fillId="3" borderId="0" xfId="0" applyFont="1" applyFill="1" applyBorder="1" applyAlignment="1">
      <alignment horizontal="left" vertical="center"/>
    </xf>
    <xf numFmtId="0" fontId="11" fillId="3" borderId="3" xfId="0" applyFont="1" applyFill="1" applyBorder="1" applyAlignment="1">
      <alignment horizontal="left" vertical="center"/>
    </xf>
    <xf numFmtId="0" fontId="10" fillId="5" borderId="1" xfId="0" applyFont="1" applyFill="1" applyBorder="1" applyAlignment="1">
      <alignment horizontal="center"/>
    </xf>
    <xf numFmtId="0" fontId="10" fillId="0" borderId="1" xfId="0" applyFont="1" applyBorder="1" applyAlignment="1">
      <alignment horizontal="center"/>
    </xf>
    <xf numFmtId="0" fontId="11" fillId="0" borderId="1" xfId="0" applyFont="1" applyBorder="1" applyAlignment="1">
      <alignment horizontal="center"/>
    </xf>
    <xf numFmtId="0" fontId="11" fillId="5" borderId="1" xfId="0" applyFont="1" applyFill="1" applyBorder="1" applyAlignment="1">
      <alignment horizontal="center"/>
    </xf>
    <xf numFmtId="0" fontId="4" fillId="3" borderId="1" xfId="0" applyFont="1" applyFill="1" applyBorder="1" applyAlignment="1">
      <alignment horizontal="right" wrapText="1"/>
    </xf>
    <xf numFmtId="0" fontId="3" fillId="3" borderId="2" xfId="0" applyFont="1" applyFill="1" applyBorder="1" applyAlignment="1">
      <alignment horizontal="left" wrapText="1"/>
    </xf>
    <xf numFmtId="0" fontId="3" fillId="3" borderId="3" xfId="0" applyFont="1" applyFill="1" applyBorder="1" applyAlignment="1">
      <alignment horizontal="left" wrapText="1"/>
    </xf>
    <xf numFmtId="0" fontId="4" fillId="3" borderId="2" xfId="0" applyFont="1" applyFill="1" applyBorder="1" applyAlignment="1">
      <alignment horizontal="right" wrapText="1"/>
    </xf>
    <xf numFmtId="0" fontId="4" fillId="3" borderId="3" xfId="0" applyFont="1" applyFill="1" applyBorder="1" applyAlignment="1">
      <alignment horizontal="right" wrapText="1"/>
    </xf>
    <xf numFmtId="0" fontId="0" fillId="0" borderId="3" xfId="0" applyBorder="1" applyAlignment="1">
      <alignment horizontal="right" wrapText="1"/>
    </xf>
    <xf numFmtId="0" fontId="13" fillId="5" borderId="1" xfId="0" applyFont="1" applyFill="1" applyBorder="1" applyAlignment="1">
      <alignment horizontal="center"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13" fillId="0" borderId="1" xfId="0" applyFont="1" applyFill="1" applyBorder="1" applyAlignment="1">
      <alignment horizontal="center" vertical="center"/>
    </xf>
    <xf numFmtId="0" fontId="19" fillId="0" borderId="0" xfId="0" applyFont="1" applyBorder="1" applyAlignment="1"/>
    <xf numFmtId="0" fontId="3" fillId="0" borderId="2" xfId="0" applyFont="1" applyBorder="1" applyAlignment="1">
      <alignment horizontal="left"/>
    </xf>
    <xf numFmtId="0" fontId="3" fillId="0" borderId="3" xfId="0" applyFont="1" applyBorder="1" applyAlignment="1">
      <alignment horizontal="left"/>
    </xf>
    <xf numFmtId="2" fontId="3" fillId="3" borderId="1" xfId="0" applyNumberFormat="1" applyFont="1" applyFill="1" applyBorder="1" applyAlignment="1">
      <alignment horizontal="center" vertical="center" wrapText="1"/>
    </xf>
    <xf numFmtId="0" fontId="3" fillId="31" borderId="2" xfId="0" applyFont="1" applyFill="1" applyBorder="1" applyAlignment="1">
      <alignment horizontal="left" vertical="center" wrapText="1"/>
    </xf>
    <xf numFmtId="0" fontId="10" fillId="31" borderId="3" xfId="0" applyFont="1" applyFill="1" applyBorder="1" applyAlignment="1">
      <alignment horizontal="left" vertical="center" wrapText="1"/>
    </xf>
    <xf numFmtId="0" fontId="48" fillId="5" borderId="1" xfId="0" applyFont="1" applyFill="1" applyBorder="1" applyAlignment="1">
      <alignment horizontal="center"/>
    </xf>
    <xf numFmtId="0" fontId="3" fillId="31" borderId="1" xfId="0" applyFont="1" applyFill="1" applyBorder="1" applyAlignment="1">
      <alignment horizont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5" borderId="1" xfId="0" applyFont="1" applyFill="1" applyBorder="1" applyAlignment="1">
      <alignment horizontal="center"/>
    </xf>
    <xf numFmtId="0" fontId="3" fillId="3" borderId="1" xfId="0" applyFont="1" applyFill="1" applyBorder="1" applyAlignment="1">
      <alignment horizontal="center"/>
    </xf>
    <xf numFmtId="0" fontId="14" fillId="0" borderId="0" xfId="0" applyFont="1" applyBorder="1" applyAlignment="1">
      <alignment horizontal="justify" vertical="center"/>
    </xf>
    <xf numFmtId="0" fontId="17" fillId="0" borderId="0" xfId="0" applyFont="1" applyBorder="1" applyAlignment="1">
      <alignment vertical="center"/>
    </xf>
    <xf numFmtId="0" fontId="14" fillId="0" borderId="0" xfId="0" applyFont="1" applyBorder="1" applyAlignment="1">
      <alignment horizontal="left" wrapText="1"/>
    </xf>
    <xf numFmtId="0" fontId="3" fillId="3" borderId="0" xfId="0" applyFont="1" applyFill="1" applyBorder="1" applyAlignment="1">
      <alignment horizontal="left" vertical="center"/>
    </xf>
    <xf numFmtId="0" fontId="3" fillId="3"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0" borderId="1" xfId="0" applyFont="1" applyBorder="1" applyAlignment="1">
      <alignment horizontal="left" vertical="center"/>
    </xf>
    <xf numFmtId="0" fontId="3" fillId="0" borderId="1" xfId="0" applyFont="1" applyBorder="1" applyAlignment="1">
      <alignment horizontal="center" vertical="top" wrapText="1"/>
    </xf>
    <xf numFmtId="0" fontId="3" fillId="7" borderId="4"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16"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8" fillId="0" borderId="0" xfId="0" applyFont="1" applyBorder="1" applyAlignment="1">
      <alignment horizontal="left"/>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4" fillId="0" borderId="0" xfId="0" applyFont="1" applyAlignment="1">
      <alignment horizontal="justify"/>
    </xf>
    <xf numFmtId="0" fontId="17" fillId="0" borderId="0" xfId="0" applyFont="1" applyAlignment="1"/>
    <xf numFmtId="0" fontId="3" fillId="5" borderId="1" xfId="0" applyFont="1" applyFill="1" applyBorder="1" applyAlignment="1">
      <alignment horizontal="center" vertical="center"/>
    </xf>
    <xf numFmtId="0" fontId="4" fillId="0" borderId="1" xfId="0" applyFont="1" applyFill="1" applyBorder="1" applyAlignment="1">
      <alignment horizontal="right" wrapText="1"/>
    </xf>
    <xf numFmtId="0" fontId="18" fillId="0" borderId="0" xfId="0" applyFont="1" applyBorder="1" applyAlignment="1">
      <alignment horizontal="justify" wrapText="1"/>
    </xf>
    <xf numFmtId="0" fontId="18" fillId="0" borderId="0" xfId="0" applyFont="1" applyBorder="1" applyAlignment="1">
      <alignment wrapText="1"/>
    </xf>
    <xf numFmtId="0" fontId="3" fillId="3"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31" borderId="1" xfId="0" applyFont="1" applyFill="1" applyBorder="1" applyAlignment="1">
      <alignment horizontal="left" vertical="center"/>
    </xf>
    <xf numFmtId="0" fontId="3" fillId="32" borderId="1" xfId="0" applyFont="1" applyFill="1" applyBorder="1" applyAlignment="1">
      <alignment horizontal="center"/>
    </xf>
    <xf numFmtId="0" fontId="11" fillId="3" borderId="1" xfId="0" applyFont="1" applyFill="1" applyBorder="1" applyAlignment="1">
      <alignment horizontal="center" wrapText="1"/>
    </xf>
    <xf numFmtId="0" fontId="3" fillId="3" borderId="0" xfId="0" applyFont="1" applyFill="1" applyBorder="1" applyAlignment="1">
      <alignment horizontal="left" vertical="center" wrapText="1"/>
    </xf>
    <xf numFmtId="0" fontId="14" fillId="0" borderId="0" xfId="0" applyFont="1" applyBorder="1" applyAlignment="1">
      <alignment horizontal="justify"/>
    </xf>
    <xf numFmtId="0" fontId="3" fillId="31" borderId="3" xfId="0" applyFont="1" applyFill="1" applyBorder="1" applyAlignment="1">
      <alignment horizontal="left" vertical="center" wrapText="1"/>
    </xf>
    <xf numFmtId="0" fontId="18" fillId="0" borderId="0" xfId="0" applyFont="1" applyBorder="1" applyAlignment="1"/>
    <xf numFmtId="0" fontId="14" fillId="0" borderId="0" xfId="0" applyFont="1" applyAlignment="1">
      <alignment horizontal="justify" vertical="center"/>
    </xf>
    <xf numFmtId="0" fontId="17" fillId="0" borderId="0" xfId="0" applyFont="1" applyAlignment="1">
      <alignment vertical="center"/>
    </xf>
    <xf numFmtId="0" fontId="3" fillId="5" borderId="1" xfId="0" applyFont="1" applyFill="1" applyBorder="1" applyAlignment="1">
      <alignment horizontal="center" wrapText="1"/>
    </xf>
    <xf numFmtId="0" fontId="3" fillId="3" borderId="1" xfId="0" applyFont="1" applyFill="1" applyBorder="1" applyAlignment="1">
      <alignment horizontal="center" wrapText="1"/>
    </xf>
    <xf numFmtId="0" fontId="18" fillId="3" borderId="0" xfId="0" applyFont="1" applyFill="1" applyBorder="1" applyAlignment="1">
      <alignment horizontal="justify"/>
    </xf>
    <xf numFmtId="0" fontId="18" fillId="3" borderId="0" xfId="0" applyFont="1" applyFill="1" applyBorder="1" applyAlignment="1"/>
    <xf numFmtId="0" fontId="13" fillId="0" borderId="4" xfId="1" applyFont="1" applyBorder="1" applyAlignment="1"/>
    <xf numFmtId="0" fontId="13" fillId="0" borderId="5" xfId="1" applyFont="1" applyBorder="1" applyAlignment="1"/>
    <xf numFmtId="0" fontId="3" fillId="2" borderId="15" xfId="0" applyFont="1" applyFill="1" applyBorder="1" applyAlignment="1">
      <alignment horizontal="center" wrapText="1"/>
    </xf>
    <xf numFmtId="0" fontId="18" fillId="0" borderId="3" xfId="0" applyFont="1" applyBorder="1" applyAlignment="1">
      <alignment horizontal="justify"/>
    </xf>
    <xf numFmtId="0" fontId="3" fillId="3" borderId="2" xfId="0" applyFont="1" applyFill="1" applyBorder="1" applyAlignment="1">
      <alignment horizontal="center" wrapText="1"/>
    </xf>
    <xf numFmtId="0" fontId="0" fillId="3" borderId="2" xfId="0" applyFill="1" applyBorder="1" applyAlignment="1"/>
    <xf numFmtId="0" fontId="3" fillId="2" borderId="3" xfId="0" applyFont="1" applyFill="1" applyBorder="1" applyAlignment="1">
      <alignment horizontal="center" wrapText="1"/>
    </xf>
    <xf numFmtId="0" fontId="0" fillId="0" borderId="3" xfId="0" applyBorder="1" applyAlignment="1">
      <alignment horizontal="center" wrapText="1"/>
    </xf>
    <xf numFmtId="0" fontId="0" fillId="0" borderId="3" xfId="0" applyBorder="1" applyAlignment="1"/>
    <xf numFmtId="0" fontId="3" fillId="3" borderId="3" xfId="0" applyFont="1" applyFill="1" applyBorder="1" applyAlignment="1">
      <alignment horizontal="center"/>
    </xf>
    <xf numFmtId="0" fontId="3" fillId="3" borderId="2" xfId="0" applyFont="1" applyFill="1" applyBorder="1" applyAlignment="1">
      <alignment horizontal="right" wrapText="1"/>
    </xf>
    <xf numFmtId="0" fontId="3" fillId="3" borderId="3" xfId="0" applyFont="1" applyFill="1" applyBorder="1" applyAlignment="1">
      <alignment horizontal="right"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3" borderId="1" xfId="0" applyFont="1" applyFill="1" applyBorder="1" applyAlignment="1">
      <alignment horizontal="left" wrapText="1"/>
    </xf>
    <xf numFmtId="0" fontId="3" fillId="3" borderId="1" xfId="0" applyFont="1" applyFill="1" applyBorder="1" applyAlignment="1">
      <alignment horizontal="right" wrapText="1"/>
    </xf>
  </cellXfs>
  <cellStyles count="102">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Percentuale" xfId="101" builtinId="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12"/>
  <sheetViews>
    <sheetView workbookViewId="0">
      <selection activeCell="J23" sqref="J23"/>
    </sheetView>
  </sheetViews>
  <sheetFormatPr defaultRowHeight="15" x14ac:dyDescent="0.25"/>
  <cols>
    <col min="1" max="1" width="9.140625" style="43"/>
    <col min="2" max="2" width="10.140625" style="43" customWidth="1"/>
    <col min="3" max="16384" width="9.140625" style="43"/>
  </cols>
  <sheetData>
    <row r="2" spans="2:11" ht="15" customHeight="1" x14ac:dyDescent="0.25">
      <c r="B2" s="307" t="s">
        <v>292</v>
      </c>
      <c r="C2" s="308"/>
      <c r="D2" s="308"/>
      <c r="E2" s="308"/>
      <c r="F2" s="308"/>
      <c r="G2" s="308"/>
      <c r="H2" s="308"/>
      <c r="I2" s="308"/>
      <c r="J2" s="308"/>
      <c r="K2" s="308"/>
    </row>
    <row r="3" spans="2:11" ht="15" customHeight="1" x14ac:dyDescent="0.25">
      <c r="B3" s="309" t="s">
        <v>0</v>
      </c>
      <c r="C3" s="310"/>
      <c r="D3" s="310"/>
      <c r="E3" s="310"/>
      <c r="F3" s="310"/>
      <c r="G3" s="310"/>
      <c r="H3" s="310"/>
      <c r="I3" s="310"/>
      <c r="J3" s="310"/>
      <c r="K3" s="310"/>
    </row>
    <row r="4" spans="2:11" ht="15" customHeight="1" x14ac:dyDescent="0.25">
      <c r="B4" s="311" t="s">
        <v>1</v>
      </c>
      <c r="C4" s="314">
        <v>2017</v>
      </c>
      <c r="D4" s="314"/>
      <c r="E4" s="314"/>
      <c r="F4" s="315">
        <v>2016</v>
      </c>
      <c r="G4" s="315"/>
      <c r="H4" s="315"/>
      <c r="I4" s="314" t="s">
        <v>2</v>
      </c>
      <c r="J4" s="314"/>
      <c r="K4" s="314"/>
    </row>
    <row r="5" spans="2:11" x14ac:dyDescent="0.25">
      <c r="B5" s="312"/>
      <c r="C5" s="314"/>
      <c r="D5" s="314"/>
      <c r="E5" s="314"/>
      <c r="F5" s="315"/>
      <c r="G5" s="315"/>
      <c r="H5" s="315"/>
      <c r="I5" s="316"/>
      <c r="J5" s="316"/>
      <c r="K5" s="316"/>
    </row>
    <row r="6" spans="2:11" x14ac:dyDescent="0.25">
      <c r="B6" s="313"/>
      <c r="C6" s="125" t="s">
        <v>3</v>
      </c>
      <c r="D6" s="125" t="s">
        <v>4</v>
      </c>
      <c r="E6" s="125" t="s">
        <v>5</v>
      </c>
      <c r="F6" s="125" t="s">
        <v>3</v>
      </c>
      <c r="G6" s="125" t="s">
        <v>4</v>
      </c>
      <c r="H6" s="125" t="s">
        <v>5</v>
      </c>
      <c r="I6" s="125" t="s">
        <v>3</v>
      </c>
      <c r="J6" s="125" t="s">
        <v>4</v>
      </c>
      <c r="K6" s="125" t="s">
        <v>5</v>
      </c>
    </row>
    <row r="7" spans="2:11" x14ac:dyDescent="0.25">
      <c r="B7" s="9" t="s">
        <v>182</v>
      </c>
      <c r="C7" s="48">
        <v>1249</v>
      </c>
      <c r="D7" s="129">
        <v>34</v>
      </c>
      <c r="E7" s="48">
        <v>1773</v>
      </c>
      <c r="F7" s="49">
        <v>1329</v>
      </c>
      <c r="G7" s="1">
        <v>30</v>
      </c>
      <c r="H7" s="49">
        <v>1862</v>
      </c>
      <c r="I7" s="14">
        <v>-6.02</v>
      </c>
      <c r="J7" s="55">
        <v>13.33</v>
      </c>
      <c r="K7" s="14">
        <v>-4.78</v>
      </c>
    </row>
    <row r="8" spans="2:11" x14ac:dyDescent="0.25">
      <c r="B8" s="9" t="s">
        <v>183</v>
      </c>
      <c r="C8" s="48">
        <v>434</v>
      </c>
      <c r="D8" s="129">
        <v>4</v>
      </c>
      <c r="E8" s="48">
        <v>602</v>
      </c>
      <c r="F8" s="49">
        <v>466</v>
      </c>
      <c r="G8" s="1">
        <v>7</v>
      </c>
      <c r="H8" s="49">
        <v>616</v>
      </c>
      <c r="I8" s="14">
        <v>-6.87</v>
      </c>
      <c r="J8" s="55">
        <v>-42.86</v>
      </c>
      <c r="K8" s="14">
        <v>-2.27</v>
      </c>
    </row>
    <row r="9" spans="2:11" x14ac:dyDescent="0.25">
      <c r="B9" s="9" t="s">
        <v>184</v>
      </c>
      <c r="C9" s="48">
        <v>1027</v>
      </c>
      <c r="D9" s="129">
        <v>15</v>
      </c>
      <c r="E9" s="48">
        <v>1262</v>
      </c>
      <c r="F9" s="49">
        <v>952</v>
      </c>
      <c r="G9" s="1">
        <v>9</v>
      </c>
      <c r="H9" s="49">
        <v>1190</v>
      </c>
      <c r="I9" s="14">
        <v>7.88</v>
      </c>
      <c r="J9" s="55">
        <v>66.67</v>
      </c>
      <c r="K9" s="14">
        <v>6.05</v>
      </c>
    </row>
    <row r="10" spans="2:11" x14ac:dyDescent="0.25">
      <c r="B10" s="9" t="s">
        <v>185</v>
      </c>
      <c r="C10" s="1">
        <v>758</v>
      </c>
      <c r="D10" s="129">
        <v>16</v>
      </c>
      <c r="E10" s="1">
        <v>1038</v>
      </c>
      <c r="F10" s="129">
        <v>710</v>
      </c>
      <c r="G10" s="1">
        <v>21</v>
      </c>
      <c r="H10" s="129">
        <v>964</v>
      </c>
      <c r="I10" s="14">
        <v>6.76</v>
      </c>
      <c r="J10" s="55">
        <v>-23.81</v>
      </c>
      <c r="K10" s="14">
        <v>7.68</v>
      </c>
    </row>
    <row r="11" spans="2:11" ht="27" x14ac:dyDescent="0.25">
      <c r="B11" s="50" t="s">
        <v>186</v>
      </c>
      <c r="C11" s="51">
        <v>3468</v>
      </c>
      <c r="D11" s="8">
        <v>69</v>
      </c>
      <c r="E11" s="51">
        <v>4675</v>
      </c>
      <c r="F11" s="51">
        <v>3457</v>
      </c>
      <c r="G11" s="8">
        <v>67</v>
      </c>
      <c r="H11" s="51">
        <v>4632</v>
      </c>
      <c r="I11" s="52">
        <v>0.32</v>
      </c>
      <c r="J11" s="52">
        <v>2.99</v>
      </c>
      <c r="K11" s="52">
        <v>0.93</v>
      </c>
    </row>
    <row r="12" spans="2:11" x14ac:dyDescent="0.25">
      <c r="B12" s="50" t="s">
        <v>7</v>
      </c>
      <c r="C12" s="51">
        <v>174933</v>
      </c>
      <c r="D12" s="51">
        <v>3378</v>
      </c>
      <c r="E12" s="51">
        <v>246750</v>
      </c>
      <c r="F12" s="51">
        <v>175791</v>
      </c>
      <c r="G12" s="51">
        <v>3283</v>
      </c>
      <c r="H12" s="51">
        <v>249175</v>
      </c>
      <c r="I12" s="52">
        <f t="shared" ref="I12:K12" si="0">C12/F12*100-100</f>
        <v>-0.48807959451848149</v>
      </c>
      <c r="J12" s="52">
        <f t="shared" si="0"/>
        <v>2.8936947913493754</v>
      </c>
      <c r="K12" s="52">
        <f t="shared" si="0"/>
        <v>-0.97321159827430392</v>
      </c>
    </row>
  </sheetData>
  <mergeCells count="6">
    <mergeCell ref="B2:K2"/>
    <mergeCell ref="B3:K3"/>
    <mergeCell ref="B4:B6"/>
    <mergeCell ref="C4:E5"/>
    <mergeCell ref="F4:H5"/>
    <mergeCell ref="I4:K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F14"/>
  <sheetViews>
    <sheetView workbookViewId="0">
      <selection activeCell="F30" sqref="F30"/>
    </sheetView>
  </sheetViews>
  <sheetFormatPr defaultRowHeight="15" x14ac:dyDescent="0.25"/>
  <cols>
    <col min="1" max="1" width="9.140625" style="43"/>
    <col min="2" max="2" width="28.140625" style="43" customWidth="1"/>
    <col min="3" max="16384" width="9.140625" style="43"/>
  </cols>
  <sheetData>
    <row r="2" spans="2:6" x14ac:dyDescent="0.25">
      <c r="B2" s="44" t="s">
        <v>308</v>
      </c>
      <c r="C2" s="102"/>
      <c r="D2" s="102"/>
      <c r="E2" s="102"/>
      <c r="F2" s="102"/>
    </row>
    <row r="3" spans="2:6" x14ac:dyDescent="0.25">
      <c r="B3" s="45" t="s">
        <v>297</v>
      </c>
      <c r="C3" s="102"/>
      <c r="D3" s="102"/>
      <c r="E3" s="102"/>
      <c r="F3" s="102"/>
    </row>
    <row r="4" spans="2:6" ht="15" customHeight="1" x14ac:dyDescent="0.25">
      <c r="B4" s="332" t="s">
        <v>25</v>
      </c>
      <c r="C4" s="331" t="s">
        <v>3</v>
      </c>
      <c r="D4" s="331" t="s">
        <v>4</v>
      </c>
      <c r="E4" s="331" t="s">
        <v>5</v>
      </c>
      <c r="F4" s="331" t="s">
        <v>16</v>
      </c>
    </row>
    <row r="5" spans="2:6" ht="15" customHeight="1" x14ac:dyDescent="0.25">
      <c r="B5" s="333"/>
      <c r="C5" s="331"/>
      <c r="D5" s="331"/>
      <c r="E5" s="331"/>
      <c r="F5" s="331" t="s">
        <v>18</v>
      </c>
    </row>
    <row r="6" spans="2:6" ht="15" customHeight="1" x14ac:dyDescent="0.25">
      <c r="B6" s="9" t="s">
        <v>26</v>
      </c>
      <c r="C6" s="48">
        <v>664</v>
      </c>
      <c r="D6" s="49">
        <v>3</v>
      </c>
      <c r="E6" s="5">
        <v>829</v>
      </c>
      <c r="F6" s="10">
        <v>0.45</v>
      </c>
    </row>
    <row r="7" spans="2:6" ht="15" customHeight="1" x14ac:dyDescent="0.25">
      <c r="B7" s="9" t="s">
        <v>27</v>
      </c>
      <c r="C7" s="48">
        <v>2504</v>
      </c>
      <c r="D7" s="49">
        <v>58</v>
      </c>
      <c r="E7" s="5">
        <v>3386</v>
      </c>
      <c r="F7" s="10">
        <v>2.3199999999999998</v>
      </c>
    </row>
    <row r="8" spans="2:6" ht="15" customHeight="1" x14ac:dyDescent="0.25">
      <c r="B8" s="9" t="s">
        <v>28</v>
      </c>
      <c r="C8" s="48">
        <v>300</v>
      </c>
      <c r="D8" s="49">
        <v>8</v>
      </c>
      <c r="E8" s="5">
        <v>460</v>
      </c>
      <c r="F8" s="10">
        <v>2.67</v>
      </c>
    </row>
    <row r="9" spans="2:6" ht="15" customHeight="1" x14ac:dyDescent="0.25">
      <c r="B9" s="50" t="s">
        <v>13</v>
      </c>
      <c r="C9" s="51">
        <v>3468</v>
      </c>
      <c r="D9" s="51">
        <v>69</v>
      </c>
      <c r="E9" s="51">
        <v>4675</v>
      </c>
      <c r="F9" s="52">
        <v>1.99</v>
      </c>
    </row>
    <row r="10" spans="2:6" x14ac:dyDescent="0.25">
      <c r="B10" s="11" t="s">
        <v>293</v>
      </c>
      <c r="C10" s="4"/>
      <c r="D10" s="4"/>
      <c r="E10" s="4"/>
      <c r="F10" s="4"/>
    </row>
    <row r="14" spans="2:6" ht="15" customHeight="1" x14ac:dyDescent="0.25"/>
  </sheetData>
  <mergeCells count="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Q22"/>
  <sheetViews>
    <sheetView workbookViewId="0">
      <selection activeCell="I15" sqref="I15"/>
    </sheetView>
  </sheetViews>
  <sheetFormatPr defaultRowHeight="15" x14ac:dyDescent="0.25"/>
  <cols>
    <col min="1" max="1" width="4.85546875" style="43" customWidth="1"/>
    <col min="2" max="2" width="9.140625" style="43"/>
    <col min="3" max="3" width="8" style="43" customWidth="1"/>
    <col min="4" max="4" width="7.5703125" style="43" customWidth="1"/>
    <col min="5" max="5" width="9.140625" style="43"/>
    <col min="6" max="6" width="8.140625" style="43" customWidth="1"/>
    <col min="7" max="7" width="8" style="43" customWidth="1"/>
    <col min="8" max="8" width="11.42578125" style="43" customWidth="1"/>
    <col min="9" max="9" width="7.42578125" style="43" customWidth="1"/>
    <col min="10" max="10" width="7.85546875" style="43" customWidth="1"/>
    <col min="11" max="11" width="8.28515625" style="43" customWidth="1"/>
    <col min="12" max="12" width="9.140625" style="43"/>
    <col min="13" max="13" width="8" style="43" customWidth="1"/>
    <col min="14" max="14" width="7.85546875" style="43" customWidth="1"/>
    <col min="15" max="15" width="11.5703125" style="43" customWidth="1"/>
    <col min="16" max="16" width="7.28515625" style="43" customWidth="1"/>
    <col min="17" max="16384" width="9.140625" style="43"/>
  </cols>
  <sheetData>
    <row r="3" spans="2:17" x14ac:dyDescent="0.25">
      <c r="B3" s="44" t="s">
        <v>198</v>
      </c>
      <c r="C3" s="46"/>
      <c r="D3" s="46"/>
      <c r="E3" s="46"/>
      <c r="F3" s="46"/>
      <c r="G3" s="46"/>
      <c r="H3" s="46"/>
      <c r="I3" s="46"/>
      <c r="J3" s="46"/>
      <c r="K3" s="46"/>
      <c r="L3" s="46"/>
      <c r="M3" s="46"/>
      <c r="N3" s="46"/>
      <c r="O3" s="46"/>
      <c r="P3" s="46"/>
    </row>
    <row r="4" spans="2:17" ht="15" customHeight="1" x14ac:dyDescent="0.25">
      <c r="B4" s="154" t="s">
        <v>29</v>
      </c>
      <c r="C4" s="154"/>
      <c r="D4" s="154"/>
      <c r="E4" s="154"/>
      <c r="F4" s="154"/>
      <c r="G4" s="154"/>
      <c r="H4" s="154"/>
      <c r="I4" s="46"/>
      <c r="J4" s="46"/>
      <c r="K4" s="46"/>
      <c r="L4" s="46"/>
      <c r="M4" s="46"/>
      <c r="N4" s="46"/>
      <c r="O4" s="46"/>
      <c r="P4" s="46"/>
    </row>
    <row r="5" spans="2:17" ht="15" customHeight="1" x14ac:dyDescent="0.25">
      <c r="B5" s="338" t="s">
        <v>30</v>
      </c>
      <c r="C5" s="337" t="s">
        <v>31</v>
      </c>
      <c r="D5" s="337"/>
      <c r="E5" s="337"/>
      <c r="F5" s="337"/>
      <c r="G5" s="337"/>
      <c r="H5" s="337"/>
      <c r="I5" s="337"/>
      <c r="J5" s="340" t="s">
        <v>32</v>
      </c>
      <c r="K5" s="340"/>
      <c r="L5" s="340"/>
      <c r="M5" s="340"/>
      <c r="N5" s="340"/>
      <c r="O5" s="340"/>
      <c r="P5" s="340"/>
    </row>
    <row r="6" spans="2:17" ht="66.75" customHeight="1" x14ac:dyDescent="0.25">
      <c r="B6" s="339"/>
      <c r="C6" s="165" t="s">
        <v>33</v>
      </c>
      <c r="D6" s="165" t="s">
        <v>34</v>
      </c>
      <c r="E6" s="165" t="s">
        <v>35</v>
      </c>
      <c r="F6" s="165" t="s">
        <v>36</v>
      </c>
      <c r="G6" s="165" t="s">
        <v>37</v>
      </c>
      <c r="H6" s="122" t="s">
        <v>38</v>
      </c>
      <c r="I6" s="166" t="s">
        <v>13</v>
      </c>
      <c r="J6" s="165" t="s">
        <v>33</v>
      </c>
      <c r="K6" s="165" t="s">
        <v>34</v>
      </c>
      <c r="L6" s="165" t="s">
        <v>35</v>
      </c>
      <c r="M6" s="165" t="s">
        <v>36</v>
      </c>
      <c r="N6" s="165" t="s">
        <v>37</v>
      </c>
      <c r="O6" s="122" t="s">
        <v>38</v>
      </c>
      <c r="P6" s="166" t="s">
        <v>13</v>
      </c>
    </row>
    <row r="7" spans="2:17" x14ac:dyDescent="0.25">
      <c r="B7" s="167" t="s">
        <v>182</v>
      </c>
      <c r="C7" s="168">
        <v>128</v>
      </c>
      <c r="D7" s="169">
        <v>54</v>
      </c>
      <c r="E7" s="168">
        <v>176</v>
      </c>
      <c r="F7" s="169">
        <v>320</v>
      </c>
      <c r="G7" s="168">
        <v>97</v>
      </c>
      <c r="H7" s="169">
        <v>9</v>
      </c>
      <c r="I7" s="170">
        <v>784</v>
      </c>
      <c r="J7" s="171">
        <v>25</v>
      </c>
      <c r="K7" s="172">
        <v>11</v>
      </c>
      <c r="L7" s="171">
        <v>48</v>
      </c>
      <c r="M7" s="172">
        <v>278</v>
      </c>
      <c r="N7" s="171">
        <v>91</v>
      </c>
      <c r="O7" s="172">
        <v>12</v>
      </c>
      <c r="P7" s="173">
        <v>465</v>
      </c>
      <c r="Q7" s="167"/>
    </row>
    <row r="8" spans="2:17" x14ac:dyDescent="0.25">
      <c r="B8" s="167" t="s">
        <v>183</v>
      </c>
      <c r="C8" s="168">
        <v>88</v>
      </c>
      <c r="D8" s="169">
        <v>30</v>
      </c>
      <c r="E8" s="168">
        <v>64</v>
      </c>
      <c r="F8" s="169">
        <v>121</v>
      </c>
      <c r="G8" s="168">
        <v>27</v>
      </c>
      <c r="H8" s="169">
        <v>8</v>
      </c>
      <c r="I8" s="170">
        <v>338</v>
      </c>
      <c r="J8" s="171">
        <v>4</v>
      </c>
      <c r="K8" s="172">
        <v>3</v>
      </c>
      <c r="L8" s="171">
        <v>14</v>
      </c>
      <c r="M8" s="172">
        <v>51</v>
      </c>
      <c r="N8" s="171">
        <v>22</v>
      </c>
      <c r="O8" s="172">
        <v>2</v>
      </c>
      <c r="P8" s="173">
        <v>96</v>
      </c>
      <c r="Q8" s="167"/>
    </row>
    <row r="9" spans="2:17" x14ac:dyDescent="0.25">
      <c r="B9" s="167" t="s">
        <v>184</v>
      </c>
      <c r="C9" s="168">
        <v>99</v>
      </c>
      <c r="D9" s="169">
        <v>23</v>
      </c>
      <c r="E9" s="168">
        <v>222</v>
      </c>
      <c r="F9" s="169">
        <v>439</v>
      </c>
      <c r="G9" s="168">
        <v>71</v>
      </c>
      <c r="H9" s="169">
        <v>40</v>
      </c>
      <c r="I9" s="170">
        <v>894</v>
      </c>
      <c r="J9" s="171">
        <v>5</v>
      </c>
      <c r="K9" s="172">
        <v>3</v>
      </c>
      <c r="L9" s="171">
        <v>10</v>
      </c>
      <c r="M9" s="172">
        <v>70</v>
      </c>
      <c r="N9" s="171">
        <v>39</v>
      </c>
      <c r="O9" s="172">
        <v>6</v>
      </c>
      <c r="P9" s="173">
        <v>133</v>
      </c>
      <c r="Q9" s="167"/>
    </row>
    <row r="10" spans="2:17" x14ac:dyDescent="0.25">
      <c r="B10" s="167" t="s">
        <v>185</v>
      </c>
      <c r="C10" s="168">
        <v>105</v>
      </c>
      <c r="D10" s="169">
        <v>27</v>
      </c>
      <c r="E10" s="168">
        <v>100</v>
      </c>
      <c r="F10" s="169">
        <v>173</v>
      </c>
      <c r="G10" s="168">
        <v>45</v>
      </c>
      <c r="H10" s="169">
        <v>2</v>
      </c>
      <c r="I10" s="170">
        <v>452</v>
      </c>
      <c r="J10" s="171">
        <v>34</v>
      </c>
      <c r="K10" s="172">
        <v>10</v>
      </c>
      <c r="L10" s="171">
        <v>68</v>
      </c>
      <c r="M10" s="172">
        <v>133</v>
      </c>
      <c r="N10" s="171">
        <v>60</v>
      </c>
      <c r="O10" s="172">
        <v>1</v>
      </c>
      <c r="P10" s="173">
        <v>306</v>
      </c>
      <c r="Q10" s="167"/>
    </row>
    <row r="11" spans="2:17" x14ac:dyDescent="0.25">
      <c r="B11" s="174" t="s">
        <v>13</v>
      </c>
      <c r="C11" s="160">
        <v>420</v>
      </c>
      <c r="D11" s="160">
        <v>134</v>
      </c>
      <c r="E11" s="160">
        <v>562</v>
      </c>
      <c r="F11" s="160">
        <v>1053</v>
      </c>
      <c r="G11" s="160">
        <v>240</v>
      </c>
      <c r="H11" s="160">
        <v>59</v>
      </c>
      <c r="I11" s="160">
        <v>2468</v>
      </c>
      <c r="J11" s="175">
        <v>68</v>
      </c>
      <c r="K11" s="175">
        <v>27</v>
      </c>
      <c r="L11" s="175">
        <v>140</v>
      </c>
      <c r="M11" s="175">
        <v>532</v>
      </c>
      <c r="N11" s="175">
        <v>212</v>
      </c>
      <c r="O11" s="175">
        <v>21</v>
      </c>
      <c r="P11" s="175">
        <v>1000</v>
      </c>
      <c r="Q11" s="174"/>
    </row>
    <row r="12" spans="2:17" x14ac:dyDescent="0.25">
      <c r="C12" s="127"/>
      <c r="D12" s="127"/>
      <c r="E12" s="127"/>
      <c r="F12" s="127"/>
      <c r="G12" s="127"/>
      <c r="H12" s="127"/>
      <c r="J12" s="127"/>
      <c r="K12" s="127"/>
      <c r="L12" s="127"/>
      <c r="M12" s="127"/>
      <c r="N12" s="127"/>
      <c r="O12" s="127"/>
    </row>
    <row r="20" ht="15" customHeight="1" x14ac:dyDescent="0.25"/>
    <row r="21" ht="15" customHeight="1" x14ac:dyDescent="0.25"/>
    <row r="22" ht="15" customHeight="1" x14ac:dyDescent="0.25"/>
  </sheetData>
  <mergeCells count="3">
    <mergeCell ref="C5:I5"/>
    <mergeCell ref="B5:B6"/>
    <mergeCell ref="J5:P5"/>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L13"/>
  <sheetViews>
    <sheetView workbookViewId="0">
      <selection activeCell="F1" sqref="F1"/>
    </sheetView>
  </sheetViews>
  <sheetFormatPr defaultRowHeight="15" x14ac:dyDescent="0.25"/>
  <cols>
    <col min="1" max="1" width="4.85546875" style="43" customWidth="1"/>
    <col min="2" max="11" width="9.140625" style="43"/>
    <col min="12" max="12" width="31.85546875" style="43" customWidth="1"/>
    <col min="13" max="16384" width="9.140625" style="43"/>
  </cols>
  <sheetData>
    <row r="1" spans="2:12" ht="15" customHeight="1" x14ac:dyDescent="0.25">
      <c r="B1" s="176" t="s">
        <v>298</v>
      </c>
      <c r="C1" s="176"/>
      <c r="D1" s="176"/>
      <c r="E1" s="176"/>
      <c r="F1" s="176"/>
      <c r="G1" s="176"/>
      <c r="H1" s="176"/>
      <c r="I1" s="176"/>
      <c r="J1" s="176"/>
      <c r="K1" s="176"/>
      <c r="L1" s="176"/>
    </row>
    <row r="2" spans="2:12" ht="15" customHeight="1" x14ac:dyDescent="0.25">
      <c r="B2" s="177" t="s">
        <v>39</v>
      </c>
      <c r="C2" s="177"/>
      <c r="D2" s="177"/>
      <c r="E2" s="177"/>
      <c r="F2" s="177"/>
      <c r="G2" s="177"/>
      <c r="H2" s="177"/>
      <c r="I2" s="101"/>
    </row>
    <row r="3" spans="2:12" ht="15" customHeight="1" x14ac:dyDescent="0.25">
      <c r="B3" s="338" t="s">
        <v>1</v>
      </c>
      <c r="C3" s="340" t="s">
        <v>40</v>
      </c>
      <c r="D3" s="340"/>
      <c r="E3" s="340"/>
      <c r="F3" s="340"/>
      <c r="G3" s="340"/>
      <c r="H3" s="340"/>
      <c r="I3" s="340"/>
    </row>
    <row r="4" spans="2:12" ht="67.5" x14ac:dyDescent="0.25">
      <c r="B4" s="339"/>
      <c r="C4" s="165" t="s">
        <v>33</v>
      </c>
      <c r="D4" s="165" t="s">
        <v>34</v>
      </c>
      <c r="E4" s="165" t="s">
        <v>35</v>
      </c>
      <c r="F4" s="165" t="s">
        <v>36</v>
      </c>
      <c r="G4" s="165" t="s">
        <v>37</v>
      </c>
      <c r="H4" s="122" t="s">
        <v>41</v>
      </c>
      <c r="I4" s="166" t="s">
        <v>13</v>
      </c>
    </row>
    <row r="5" spans="2:12" x14ac:dyDescent="0.25">
      <c r="B5" s="167" t="s">
        <v>182</v>
      </c>
      <c r="C5" s="142">
        <v>16.329999999999998</v>
      </c>
      <c r="D5" s="158">
        <v>6.89</v>
      </c>
      <c r="E5" s="142">
        <v>22.45</v>
      </c>
      <c r="F5" s="158">
        <v>40.82</v>
      </c>
      <c r="G5" s="142">
        <v>12.37</v>
      </c>
      <c r="H5" s="158">
        <v>1.1499999999999999</v>
      </c>
      <c r="I5" s="142">
        <v>100</v>
      </c>
    </row>
    <row r="6" spans="2:12" x14ac:dyDescent="0.25">
      <c r="B6" s="167" t="s">
        <v>183</v>
      </c>
      <c r="C6" s="142">
        <v>26.04</v>
      </c>
      <c r="D6" s="158">
        <v>8.8800000000000008</v>
      </c>
      <c r="E6" s="142">
        <v>18.93</v>
      </c>
      <c r="F6" s="158">
        <v>35.799999999999997</v>
      </c>
      <c r="G6" s="142">
        <v>7.99</v>
      </c>
      <c r="H6" s="158">
        <v>2.37</v>
      </c>
      <c r="I6" s="142">
        <v>100</v>
      </c>
    </row>
    <row r="7" spans="2:12" x14ac:dyDescent="0.25">
      <c r="B7" s="167" t="s">
        <v>184</v>
      </c>
      <c r="C7" s="142">
        <v>11.07</v>
      </c>
      <c r="D7" s="158">
        <v>2.57</v>
      </c>
      <c r="E7" s="142">
        <v>24.83</v>
      </c>
      <c r="F7" s="158">
        <v>49.11</v>
      </c>
      <c r="G7" s="142">
        <v>7.94</v>
      </c>
      <c r="H7" s="158">
        <v>4.47</v>
      </c>
      <c r="I7" s="142">
        <v>100</v>
      </c>
    </row>
    <row r="8" spans="2:12" x14ac:dyDescent="0.25">
      <c r="B8" s="167" t="s">
        <v>185</v>
      </c>
      <c r="C8" s="142">
        <v>23.23</v>
      </c>
      <c r="D8" s="158">
        <v>5.97</v>
      </c>
      <c r="E8" s="142">
        <v>22.12</v>
      </c>
      <c r="F8" s="158">
        <v>38.270000000000003</v>
      </c>
      <c r="G8" s="142">
        <v>9.9600000000000009</v>
      </c>
      <c r="H8" s="158">
        <v>0.44</v>
      </c>
      <c r="I8" s="142">
        <v>100</v>
      </c>
    </row>
    <row r="9" spans="2:12" x14ac:dyDescent="0.25">
      <c r="B9" s="174" t="s">
        <v>13</v>
      </c>
      <c r="C9" s="178">
        <v>17.02</v>
      </c>
      <c r="D9" s="178">
        <v>5.43</v>
      </c>
      <c r="E9" s="178">
        <v>22.77</v>
      </c>
      <c r="F9" s="178">
        <v>42.67</v>
      </c>
      <c r="G9" s="178">
        <v>9.7200000000000006</v>
      </c>
      <c r="H9" s="178">
        <v>2.39</v>
      </c>
      <c r="I9" s="178">
        <v>100</v>
      </c>
    </row>
    <row r="11" spans="2:12" ht="15" customHeight="1" x14ac:dyDescent="0.25"/>
    <row r="12" spans="2:12" ht="15" customHeight="1" x14ac:dyDescent="0.25"/>
    <row r="13" spans="2:12" ht="15" customHeight="1" x14ac:dyDescent="0.25"/>
  </sheetData>
  <mergeCells count="2">
    <mergeCell ref="B3:B4"/>
    <mergeCell ref="C3:I3"/>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I15"/>
  <sheetViews>
    <sheetView topLeftCell="D1" workbookViewId="0">
      <selection activeCell="J32" sqref="J32"/>
    </sheetView>
  </sheetViews>
  <sheetFormatPr defaultRowHeight="15" x14ac:dyDescent="0.25"/>
  <cols>
    <col min="1" max="1" width="4.7109375" style="43" customWidth="1"/>
    <col min="2" max="16384" width="9.140625" style="43"/>
  </cols>
  <sheetData>
    <row r="2" spans="2:9" x14ac:dyDescent="0.25">
      <c r="B2" s="44" t="s">
        <v>299</v>
      </c>
      <c r="C2" s="100"/>
    </row>
    <row r="3" spans="2:9" ht="15" customHeight="1" x14ac:dyDescent="0.25">
      <c r="B3" s="317" t="s">
        <v>39</v>
      </c>
      <c r="C3" s="341"/>
      <c r="D3" s="341"/>
      <c r="E3" s="341"/>
      <c r="F3" s="341"/>
      <c r="G3" s="341"/>
      <c r="H3" s="341"/>
    </row>
    <row r="4" spans="2:9" ht="15" customHeight="1" x14ac:dyDescent="0.25">
      <c r="B4" s="342" t="s">
        <v>1</v>
      </c>
      <c r="C4" s="344" t="s">
        <v>42</v>
      </c>
      <c r="D4" s="344"/>
      <c r="E4" s="344"/>
      <c r="F4" s="344"/>
      <c r="G4" s="344"/>
      <c r="H4" s="344"/>
      <c r="I4" s="6"/>
    </row>
    <row r="5" spans="2:9" ht="67.5" x14ac:dyDescent="0.25">
      <c r="B5" s="343"/>
      <c r="C5" s="12" t="s">
        <v>33</v>
      </c>
      <c r="D5" s="12" t="s">
        <v>34</v>
      </c>
      <c r="E5" s="12" t="s">
        <v>35</v>
      </c>
      <c r="F5" s="12" t="s">
        <v>36</v>
      </c>
      <c r="G5" s="12" t="s">
        <v>37</v>
      </c>
      <c r="H5" s="12" t="s">
        <v>41</v>
      </c>
      <c r="I5" s="7" t="s">
        <v>13</v>
      </c>
    </row>
    <row r="6" spans="2:9" x14ac:dyDescent="0.25">
      <c r="B6" s="155" t="s">
        <v>182</v>
      </c>
      <c r="C6" s="72">
        <v>5.38</v>
      </c>
      <c r="D6" s="71">
        <v>2.37</v>
      </c>
      <c r="E6" s="72">
        <v>10.32</v>
      </c>
      <c r="F6" s="71">
        <v>59.78</v>
      </c>
      <c r="G6" s="72">
        <v>19.57</v>
      </c>
      <c r="H6" s="71">
        <v>2.58</v>
      </c>
      <c r="I6" s="72">
        <v>100</v>
      </c>
    </row>
    <row r="7" spans="2:9" x14ac:dyDescent="0.25">
      <c r="B7" s="155" t="s">
        <v>183</v>
      </c>
      <c r="C7" s="72">
        <v>4.17</v>
      </c>
      <c r="D7" s="71">
        <v>3.13</v>
      </c>
      <c r="E7" s="72">
        <v>14.58</v>
      </c>
      <c r="F7" s="71">
        <v>53.13</v>
      </c>
      <c r="G7" s="72">
        <v>22.92</v>
      </c>
      <c r="H7" s="71">
        <v>2.08</v>
      </c>
      <c r="I7" s="72">
        <v>100</v>
      </c>
    </row>
    <row r="8" spans="2:9" x14ac:dyDescent="0.25">
      <c r="B8" s="155" t="s">
        <v>184</v>
      </c>
      <c r="C8" s="72">
        <v>3.76</v>
      </c>
      <c r="D8" s="71">
        <v>2.2599999999999998</v>
      </c>
      <c r="E8" s="72">
        <v>7.52</v>
      </c>
      <c r="F8" s="71">
        <v>52.63</v>
      </c>
      <c r="G8" s="72">
        <v>29.32</v>
      </c>
      <c r="H8" s="71">
        <v>4.51</v>
      </c>
      <c r="I8" s="72">
        <v>100</v>
      </c>
    </row>
    <row r="9" spans="2:9" x14ac:dyDescent="0.25">
      <c r="B9" s="155" t="s">
        <v>185</v>
      </c>
      <c r="C9" s="72">
        <v>11.11</v>
      </c>
      <c r="D9" s="71">
        <v>3.27</v>
      </c>
      <c r="E9" s="72">
        <v>22.22</v>
      </c>
      <c r="F9" s="71">
        <v>43.46</v>
      </c>
      <c r="G9" s="72">
        <v>19.61</v>
      </c>
      <c r="H9" s="71">
        <v>0.33</v>
      </c>
      <c r="I9" s="72">
        <v>100</v>
      </c>
    </row>
    <row r="10" spans="2:9" x14ac:dyDescent="0.25">
      <c r="B10" s="159" t="s">
        <v>13</v>
      </c>
      <c r="C10" s="179">
        <v>6.8</v>
      </c>
      <c r="D10" s="179">
        <v>2.7</v>
      </c>
      <c r="E10" s="179">
        <v>14</v>
      </c>
      <c r="F10" s="179">
        <v>53.2</v>
      </c>
      <c r="G10" s="179">
        <v>21.2</v>
      </c>
      <c r="H10" s="179">
        <v>2.1</v>
      </c>
      <c r="I10" s="179">
        <v>100</v>
      </c>
    </row>
    <row r="14" spans="2:9" ht="15" customHeight="1" x14ac:dyDescent="0.25"/>
    <row r="15" spans="2:9" ht="15" customHeight="1" x14ac:dyDescent="0.25"/>
  </sheetData>
  <mergeCells count="3">
    <mergeCell ref="B3:H3"/>
    <mergeCell ref="B4:B5"/>
    <mergeCell ref="C4:H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22"/>
  <sheetViews>
    <sheetView workbookViewId="0">
      <selection activeCell="J35" sqref="J35"/>
    </sheetView>
  </sheetViews>
  <sheetFormatPr defaultRowHeight="15" x14ac:dyDescent="0.25"/>
  <cols>
    <col min="1" max="1" width="5.140625" style="43" customWidth="1"/>
    <col min="2" max="16384" width="9.140625" style="43"/>
  </cols>
  <sheetData>
    <row r="2" spans="2:8" x14ac:dyDescent="0.25">
      <c r="B2" s="44" t="s">
        <v>300</v>
      </c>
      <c r="C2" s="28"/>
      <c r="D2" s="28"/>
      <c r="E2" s="28"/>
      <c r="F2" s="29"/>
      <c r="G2" s="29"/>
      <c r="H2" s="29"/>
    </row>
    <row r="3" spans="2:8" ht="15" customHeight="1" x14ac:dyDescent="0.25">
      <c r="B3" s="154" t="s">
        <v>43</v>
      </c>
      <c r="C3" s="154"/>
      <c r="D3" s="154"/>
      <c r="E3" s="154"/>
      <c r="F3" s="154"/>
      <c r="G3" s="154"/>
      <c r="H3" s="154"/>
    </row>
    <row r="4" spans="2:8" ht="15" customHeight="1" x14ac:dyDescent="0.25">
      <c r="B4" s="345" t="s">
        <v>44</v>
      </c>
      <c r="C4" s="347" t="s">
        <v>45</v>
      </c>
      <c r="D4" s="347"/>
      <c r="E4" s="347"/>
      <c r="F4" s="348" t="s">
        <v>46</v>
      </c>
      <c r="G4" s="348"/>
      <c r="H4" s="348"/>
    </row>
    <row r="5" spans="2:8" x14ac:dyDescent="0.25">
      <c r="B5" s="346"/>
      <c r="C5" s="180" t="s">
        <v>3</v>
      </c>
      <c r="D5" s="180" t="s">
        <v>4</v>
      </c>
      <c r="E5" s="180" t="s">
        <v>5</v>
      </c>
      <c r="F5" s="180" t="s">
        <v>3</v>
      </c>
      <c r="G5" s="180" t="s">
        <v>4</v>
      </c>
      <c r="H5" s="180" t="s">
        <v>5</v>
      </c>
    </row>
    <row r="6" spans="2:8" x14ac:dyDescent="0.25">
      <c r="B6" s="181" t="s">
        <v>47</v>
      </c>
      <c r="C6" s="182">
        <v>239</v>
      </c>
      <c r="D6" s="183">
        <v>4</v>
      </c>
      <c r="E6" s="182">
        <v>345</v>
      </c>
      <c r="F6" s="184">
        <v>6.8916000000000004</v>
      </c>
      <c r="G6" s="185">
        <v>5.7971000000000004</v>
      </c>
      <c r="H6" s="184">
        <v>7.3796999999999997</v>
      </c>
    </row>
    <row r="7" spans="2:8" x14ac:dyDescent="0.25">
      <c r="B7" s="181" t="s">
        <v>48</v>
      </c>
      <c r="C7" s="182">
        <v>232</v>
      </c>
      <c r="D7" s="183">
        <v>2</v>
      </c>
      <c r="E7" s="182">
        <v>311</v>
      </c>
      <c r="F7" s="184">
        <v>6.6897000000000002</v>
      </c>
      <c r="G7" s="185">
        <v>2.8986000000000001</v>
      </c>
      <c r="H7" s="184">
        <v>6.6524000000000001</v>
      </c>
    </row>
    <row r="8" spans="2:8" x14ac:dyDescent="0.25">
      <c r="B8" s="181" t="s">
        <v>49</v>
      </c>
      <c r="C8" s="182">
        <v>331</v>
      </c>
      <c r="D8" s="183">
        <v>11</v>
      </c>
      <c r="E8" s="182">
        <v>421</v>
      </c>
      <c r="F8" s="184">
        <v>9.5443999999999996</v>
      </c>
      <c r="G8" s="185">
        <v>15.942</v>
      </c>
      <c r="H8" s="184">
        <v>9.0053000000000001</v>
      </c>
    </row>
    <row r="9" spans="2:8" x14ac:dyDescent="0.25">
      <c r="B9" s="181" t="s">
        <v>50</v>
      </c>
      <c r="C9" s="182">
        <v>302</v>
      </c>
      <c r="D9" s="183">
        <v>7</v>
      </c>
      <c r="E9" s="182">
        <v>380</v>
      </c>
      <c r="F9" s="184">
        <v>8.7081999999999997</v>
      </c>
      <c r="G9" s="185">
        <v>10.1449</v>
      </c>
      <c r="H9" s="184">
        <v>8.1282999999999994</v>
      </c>
    </row>
    <row r="10" spans="2:8" x14ac:dyDescent="0.25">
      <c r="B10" s="181" t="s">
        <v>51</v>
      </c>
      <c r="C10" s="182">
        <v>301</v>
      </c>
      <c r="D10" s="183">
        <v>6</v>
      </c>
      <c r="E10" s="182">
        <v>419</v>
      </c>
      <c r="F10" s="184">
        <v>8.6793999999999993</v>
      </c>
      <c r="G10" s="185">
        <v>8.6957000000000004</v>
      </c>
      <c r="H10" s="184">
        <v>8.9626000000000001</v>
      </c>
    </row>
    <row r="11" spans="2:8" x14ac:dyDescent="0.25">
      <c r="B11" s="181" t="s">
        <v>52</v>
      </c>
      <c r="C11" s="182">
        <v>299</v>
      </c>
      <c r="D11" s="183">
        <v>5</v>
      </c>
      <c r="E11" s="182">
        <v>411</v>
      </c>
      <c r="F11" s="184">
        <v>8.6217000000000006</v>
      </c>
      <c r="G11" s="185">
        <v>7.2464000000000004</v>
      </c>
      <c r="H11" s="184">
        <v>8.7913999999999994</v>
      </c>
    </row>
    <row r="12" spans="2:8" x14ac:dyDescent="0.25">
      <c r="B12" s="181" t="s">
        <v>53</v>
      </c>
      <c r="C12" s="182">
        <v>318</v>
      </c>
      <c r="D12" s="183">
        <v>2</v>
      </c>
      <c r="E12" s="182">
        <v>442</v>
      </c>
      <c r="F12" s="184">
        <v>9.1696000000000009</v>
      </c>
      <c r="G12" s="185">
        <v>2.8986000000000001</v>
      </c>
      <c r="H12" s="184">
        <v>9.4544999999999995</v>
      </c>
    </row>
    <row r="13" spans="2:8" x14ac:dyDescent="0.25">
      <c r="B13" s="181" t="s">
        <v>54</v>
      </c>
      <c r="C13" s="182">
        <v>331</v>
      </c>
      <c r="D13" s="183">
        <v>7</v>
      </c>
      <c r="E13" s="182">
        <v>434</v>
      </c>
      <c r="F13" s="184">
        <v>9.5443999999999996</v>
      </c>
      <c r="G13" s="185">
        <v>10.1449</v>
      </c>
      <c r="H13" s="184">
        <v>9.2834000000000003</v>
      </c>
    </row>
    <row r="14" spans="2:8" x14ac:dyDescent="0.25">
      <c r="B14" s="181" t="s">
        <v>55</v>
      </c>
      <c r="C14" s="182">
        <v>297</v>
      </c>
      <c r="D14" s="183">
        <v>9</v>
      </c>
      <c r="E14" s="182">
        <v>398</v>
      </c>
      <c r="F14" s="184">
        <v>8.5640000000000001</v>
      </c>
      <c r="G14" s="185">
        <v>13.0435</v>
      </c>
      <c r="H14" s="184">
        <v>8.5134000000000007</v>
      </c>
    </row>
    <row r="15" spans="2:8" x14ac:dyDescent="0.25">
      <c r="B15" s="181" t="s">
        <v>56</v>
      </c>
      <c r="C15" s="182">
        <v>316</v>
      </c>
      <c r="D15" s="183">
        <v>5</v>
      </c>
      <c r="E15" s="182">
        <v>436</v>
      </c>
      <c r="F15" s="184">
        <v>9.1119000000000003</v>
      </c>
      <c r="G15" s="185">
        <v>7.2464000000000004</v>
      </c>
      <c r="H15" s="184">
        <v>9.3262</v>
      </c>
    </row>
    <row r="16" spans="2:8" x14ac:dyDescent="0.25">
      <c r="B16" s="181" t="s">
        <v>57</v>
      </c>
      <c r="C16" s="182">
        <v>232</v>
      </c>
      <c r="D16" s="183">
        <v>3</v>
      </c>
      <c r="E16" s="182">
        <v>309</v>
      </c>
      <c r="F16" s="184">
        <v>6.6897000000000002</v>
      </c>
      <c r="G16" s="185">
        <v>4.3478000000000003</v>
      </c>
      <c r="H16" s="184">
        <v>6.6096000000000004</v>
      </c>
    </row>
    <row r="17" spans="2:8" x14ac:dyDescent="0.25">
      <c r="B17" s="181" t="s">
        <v>58</v>
      </c>
      <c r="C17" s="182">
        <v>270</v>
      </c>
      <c r="D17" s="186">
        <v>8</v>
      </c>
      <c r="E17" s="187">
        <v>369</v>
      </c>
      <c r="F17" s="188">
        <v>7.7854999999999999</v>
      </c>
      <c r="G17" s="189">
        <v>11.594200000000001</v>
      </c>
      <c r="H17" s="188">
        <v>7.8929999999999998</v>
      </c>
    </row>
    <row r="18" spans="2:8" x14ac:dyDescent="0.25">
      <c r="B18" s="190" t="s">
        <v>13</v>
      </c>
      <c r="C18" s="191">
        <v>3468</v>
      </c>
      <c r="D18" s="191">
        <v>69</v>
      </c>
      <c r="E18" s="191">
        <v>4675</v>
      </c>
      <c r="F18" s="192">
        <v>100</v>
      </c>
      <c r="G18" s="192">
        <v>100</v>
      </c>
      <c r="H18" s="192">
        <v>100</v>
      </c>
    </row>
    <row r="21" spans="2:8" ht="15" customHeight="1" x14ac:dyDescent="0.25"/>
    <row r="22" spans="2:8" ht="15" customHeight="1" x14ac:dyDescent="0.25"/>
  </sheetData>
  <mergeCells count="3">
    <mergeCell ref="B4:B5"/>
    <mergeCell ref="C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19"/>
  <sheetViews>
    <sheetView workbookViewId="0">
      <selection activeCell="C1" sqref="C1:H1048576"/>
    </sheetView>
  </sheetViews>
  <sheetFormatPr defaultRowHeight="15" x14ac:dyDescent="0.25"/>
  <cols>
    <col min="1" max="1" width="4.28515625" style="43" customWidth="1"/>
    <col min="2" max="2" width="10.7109375" style="43" customWidth="1"/>
    <col min="3" max="8" width="15" style="43" customWidth="1"/>
    <col min="9" max="16384" width="9.140625" style="43"/>
  </cols>
  <sheetData>
    <row r="2" spans="2:8" x14ac:dyDescent="0.25">
      <c r="B2" s="44" t="s">
        <v>200</v>
      </c>
      <c r="C2" s="28"/>
      <c r="D2" s="28"/>
      <c r="E2" s="28"/>
      <c r="F2" s="29"/>
      <c r="G2" s="29"/>
      <c r="H2" s="29"/>
    </row>
    <row r="3" spans="2:8" ht="15" customHeight="1" x14ac:dyDescent="0.25">
      <c r="B3" s="154" t="s">
        <v>43</v>
      </c>
      <c r="C3" s="154"/>
      <c r="D3" s="154"/>
      <c r="E3" s="154"/>
      <c r="F3" s="154"/>
      <c r="G3" s="154"/>
      <c r="H3" s="154"/>
    </row>
    <row r="4" spans="2:8" ht="15" customHeight="1" x14ac:dyDescent="0.25">
      <c r="B4" s="349" t="s">
        <v>59</v>
      </c>
      <c r="C4" s="351" t="s">
        <v>45</v>
      </c>
      <c r="D4" s="351"/>
      <c r="E4" s="351"/>
      <c r="F4" s="352" t="s">
        <v>46</v>
      </c>
      <c r="G4" s="352"/>
      <c r="H4" s="352"/>
    </row>
    <row r="5" spans="2:8" x14ac:dyDescent="0.25">
      <c r="B5" s="350"/>
      <c r="C5" s="165" t="s">
        <v>3</v>
      </c>
      <c r="D5" s="165" t="s">
        <v>4</v>
      </c>
      <c r="E5" s="165" t="s">
        <v>5</v>
      </c>
      <c r="F5" s="165" t="s">
        <v>3</v>
      </c>
      <c r="G5" s="165" t="s">
        <v>4</v>
      </c>
      <c r="H5" s="165" t="s">
        <v>5</v>
      </c>
    </row>
    <row r="6" spans="2:8" x14ac:dyDescent="0.25">
      <c r="B6" s="167" t="s">
        <v>60</v>
      </c>
      <c r="C6" s="193">
        <v>457</v>
      </c>
      <c r="D6" s="156">
        <v>14</v>
      </c>
      <c r="E6" s="193">
        <v>594</v>
      </c>
      <c r="F6" s="194">
        <v>13.1776</v>
      </c>
      <c r="G6" s="144">
        <v>20.289899999999999</v>
      </c>
      <c r="H6" s="194">
        <v>12.7059</v>
      </c>
    </row>
    <row r="7" spans="2:8" x14ac:dyDescent="0.25">
      <c r="B7" s="167" t="s">
        <v>61</v>
      </c>
      <c r="C7" s="193">
        <v>521</v>
      </c>
      <c r="D7" s="156">
        <v>10</v>
      </c>
      <c r="E7" s="193">
        <v>665</v>
      </c>
      <c r="F7" s="194">
        <v>15.023099999999999</v>
      </c>
      <c r="G7" s="144">
        <v>14.492800000000001</v>
      </c>
      <c r="H7" s="194">
        <v>14.224600000000001</v>
      </c>
    </row>
    <row r="8" spans="2:8" x14ac:dyDescent="0.25">
      <c r="B8" s="167" t="s">
        <v>62</v>
      </c>
      <c r="C8" s="193">
        <v>531</v>
      </c>
      <c r="D8" s="156">
        <v>7</v>
      </c>
      <c r="E8" s="193">
        <v>676</v>
      </c>
      <c r="F8" s="194">
        <v>15.311400000000001</v>
      </c>
      <c r="G8" s="144">
        <v>10.1449</v>
      </c>
      <c r="H8" s="194">
        <v>14.459899999999999</v>
      </c>
    </row>
    <row r="9" spans="2:8" x14ac:dyDescent="0.25">
      <c r="B9" s="167" t="s">
        <v>63</v>
      </c>
      <c r="C9" s="193">
        <v>513</v>
      </c>
      <c r="D9" s="156">
        <v>5</v>
      </c>
      <c r="E9" s="193">
        <v>674</v>
      </c>
      <c r="F9" s="194">
        <v>14.792400000000001</v>
      </c>
      <c r="G9" s="144">
        <v>7.2464000000000004</v>
      </c>
      <c r="H9" s="194">
        <v>14.4171</v>
      </c>
    </row>
    <row r="10" spans="2:8" x14ac:dyDescent="0.25">
      <c r="B10" s="167" t="s">
        <v>64</v>
      </c>
      <c r="C10" s="193">
        <v>544</v>
      </c>
      <c r="D10" s="156">
        <v>13</v>
      </c>
      <c r="E10" s="193">
        <v>717</v>
      </c>
      <c r="F10" s="194">
        <v>15.686299999999999</v>
      </c>
      <c r="G10" s="144">
        <v>18.840599999999998</v>
      </c>
      <c r="H10" s="194">
        <v>15.3369</v>
      </c>
    </row>
    <row r="11" spans="2:8" x14ac:dyDescent="0.25">
      <c r="B11" s="167" t="s">
        <v>65</v>
      </c>
      <c r="C11" s="193">
        <v>490</v>
      </c>
      <c r="D11" s="156">
        <v>9</v>
      </c>
      <c r="E11" s="193">
        <v>716</v>
      </c>
      <c r="F11" s="194">
        <v>14.129200000000001</v>
      </c>
      <c r="G11" s="144">
        <v>13.0435</v>
      </c>
      <c r="H11" s="194">
        <v>15.3155</v>
      </c>
    </row>
    <row r="12" spans="2:8" x14ac:dyDescent="0.25">
      <c r="B12" s="167" t="s">
        <v>66</v>
      </c>
      <c r="C12" s="193">
        <v>412</v>
      </c>
      <c r="D12" s="156">
        <v>11</v>
      </c>
      <c r="E12" s="193">
        <v>633</v>
      </c>
      <c r="F12" s="194">
        <v>11.88</v>
      </c>
      <c r="G12" s="144">
        <v>15.942</v>
      </c>
      <c r="H12" s="194">
        <v>13.540100000000001</v>
      </c>
    </row>
    <row r="13" spans="2:8" x14ac:dyDescent="0.25">
      <c r="B13" s="174" t="s">
        <v>13</v>
      </c>
      <c r="C13" s="160">
        <v>3468</v>
      </c>
      <c r="D13" s="160">
        <v>69</v>
      </c>
      <c r="E13" s="160">
        <v>4675</v>
      </c>
      <c r="F13" s="161">
        <v>100</v>
      </c>
      <c r="G13" s="161">
        <v>100</v>
      </c>
      <c r="H13" s="161">
        <v>100</v>
      </c>
    </row>
    <row r="18" ht="15" customHeight="1" x14ac:dyDescent="0.25"/>
    <row r="19" ht="15" customHeight="1" x14ac:dyDescent="0.25"/>
  </sheetData>
  <mergeCells count="3">
    <mergeCell ref="B4:B5"/>
    <mergeCell ref="C4:E4"/>
    <mergeCell ref="F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36"/>
  <sheetViews>
    <sheetView workbookViewId="0">
      <selection activeCell="G34" sqref="G34"/>
    </sheetView>
  </sheetViews>
  <sheetFormatPr defaultRowHeight="15" x14ac:dyDescent="0.25"/>
  <cols>
    <col min="1" max="1" width="9.140625" style="43"/>
    <col min="2" max="2" width="14.85546875" style="43" customWidth="1"/>
    <col min="3" max="7" width="10.85546875" style="43" customWidth="1"/>
    <col min="8" max="16384" width="9.140625" style="43"/>
  </cols>
  <sheetData>
    <row r="2" spans="2:10" x14ac:dyDescent="0.25">
      <c r="B2" s="44" t="s">
        <v>201</v>
      </c>
      <c r="C2" s="28"/>
      <c r="D2" s="28"/>
      <c r="E2" s="28"/>
      <c r="F2" s="29"/>
      <c r="G2" s="29"/>
      <c r="H2" s="29"/>
      <c r="I2" s="73"/>
      <c r="J2" s="73"/>
    </row>
    <row r="3" spans="2:10" ht="15" customHeight="1" x14ac:dyDescent="0.25">
      <c r="B3" s="154" t="s">
        <v>24</v>
      </c>
      <c r="C3" s="154"/>
      <c r="D3" s="154"/>
      <c r="E3" s="154"/>
      <c r="F3" s="154"/>
      <c r="G3" s="154"/>
      <c r="H3" s="154"/>
      <c r="I3" s="73"/>
      <c r="J3" s="73"/>
    </row>
    <row r="4" spans="2:10" ht="27" customHeight="1" x14ac:dyDescent="0.25">
      <c r="B4" s="69" t="s">
        <v>67</v>
      </c>
      <c r="C4" s="195" t="s">
        <v>3</v>
      </c>
      <c r="D4" s="195" t="s">
        <v>4</v>
      </c>
      <c r="E4" s="195" t="s">
        <v>5</v>
      </c>
      <c r="F4" s="196" t="s">
        <v>16</v>
      </c>
      <c r="G4" s="196" t="s">
        <v>17</v>
      </c>
      <c r="H4" s="74"/>
      <c r="I4" s="74"/>
      <c r="J4" s="74"/>
    </row>
    <row r="5" spans="2:10" x14ac:dyDescent="0.25">
      <c r="B5" s="197">
        <v>1</v>
      </c>
      <c r="C5" s="198">
        <v>51</v>
      </c>
      <c r="D5" s="199">
        <v>4</v>
      </c>
      <c r="E5" s="198">
        <v>83</v>
      </c>
      <c r="F5" s="200">
        <v>7.84</v>
      </c>
      <c r="G5" s="201">
        <v>162.75</v>
      </c>
      <c r="H5" s="74"/>
      <c r="I5" s="128"/>
      <c r="J5" s="74"/>
    </row>
    <row r="6" spans="2:10" x14ac:dyDescent="0.25">
      <c r="B6" s="197">
        <v>2</v>
      </c>
      <c r="C6" s="198">
        <v>33</v>
      </c>
      <c r="D6" s="202">
        <v>1</v>
      </c>
      <c r="E6" s="198">
        <v>53</v>
      </c>
      <c r="F6" s="131">
        <v>3.03</v>
      </c>
      <c r="G6" s="201">
        <v>160.61000000000001</v>
      </c>
      <c r="H6" s="74"/>
      <c r="I6" s="128"/>
      <c r="J6" s="74"/>
    </row>
    <row r="7" spans="2:10" x14ac:dyDescent="0.25">
      <c r="B7" s="197">
        <v>3</v>
      </c>
      <c r="C7" s="198">
        <v>33</v>
      </c>
      <c r="D7" s="202">
        <v>1</v>
      </c>
      <c r="E7" s="198">
        <v>50</v>
      </c>
      <c r="F7" s="131">
        <v>3.03</v>
      </c>
      <c r="G7" s="201">
        <v>151.52000000000001</v>
      </c>
      <c r="H7" s="74"/>
      <c r="I7" s="128"/>
      <c r="J7" s="74"/>
    </row>
    <row r="8" spans="2:10" x14ac:dyDescent="0.25">
      <c r="B8" s="197">
        <v>4</v>
      </c>
      <c r="C8" s="198">
        <v>18</v>
      </c>
      <c r="D8" s="202" t="s">
        <v>86</v>
      </c>
      <c r="E8" s="198">
        <v>27</v>
      </c>
      <c r="F8" s="131" t="s">
        <v>86</v>
      </c>
      <c r="G8" s="201">
        <v>150</v>
      </c>
      <c r="H8" s="74"/>
      <c r="I8" s="128"/>
      <c r="J8" s="74"/>
    </row>
    <row r="9" spans="2:10" x14ac:dyDescent="0.25">
      <c r="B9" s="197">
        <v>5</v>
      </c>
      <c r="C9" s="198">
        <v>19</v>
      </c>
      <c r="D9" s="202">
        <v>1</v>
      </c>
      <c r="E9" s="198">
        <v>32</v>
      </c>
      <c r="F9" s="131">
        <v>5.26</v>
      </c>
      <c r="G9" s="201">
        <v>168.42</v>
      </c>
      <c r="H9" s="74"/>
      <c r="I9" s="128"/>
      <c r="J9" s="74"/>
    </row>
    <row r="10" spans="2:10" x14ac:dyDescent="0.25">
      <c r="B10" s="197">
        <v>6</v>
      </c>
      <c r="C10" s="198">
        <v>38</v>
      </c>
      <c r="D10" s="199">
        <v>1</v>
      </c>
      <c r="E10" s="198">
        <v>58</v>
      </c>
      <c r="F10" s="200">
        <v>2.63</v>
      </c>
      <c r="G10" s="201">
        <v>152.63</v>
      </c>
      <c r="H10" s="74"/>
      <c r="I10" s="128"/>
      <c r="J10" s="74"/>
    </row>
    <row r="11" spans="2:10" x14ac:dyDescent="0.25">
      <c r="B11" s="197">
        <v>7</v>
      </c>
      <c r="C11" s="198">
        <v>79</v>
      </c>
      <c r="D11" s="202">
        <v>4</v>
      </c>
      <c r="E11" s="198">
        <v>98</v>
      </c>
      <c r="F11" s="203">
        <v>5.0599999999999996</v>
      </c>
      <c r="G11" s="201">
        <v>124.05</v>
      </c>
      <c r="H11" s="74"/>
      <c r="I11" s="128"/>
      <c r="J11" s="74"/>
    </row>
    <row r="12" spans="2:10" x14ac:dyDescent="0.25">
      <c r="B12" s="197">
        <v>8</v>
      </c>
      <c r="C12" s="198">
        <v>172</v>
      </c>
      <c r="D12" s="199">
        <v>2</v>
      </c>
      <c r="E12" s="198">
        <v>216</v>
      </c>
      <c r="F12" s="200">
        <v>1.1599999999999999</v>
      </c>
      <c r="G12" s="201">
        <v>125.58</v>
      </c>
      <c r="H12" s="74"/>
      <c r="I12" s="128"/>
      <c r="J12" s="74"/>
    </row>
    <row r="13" spans="2:10" x14ac:dyDescent="0.25">
      <c r="B13" s="197">
        <v>9</v>
      </c>
      <c r="C13" s="198">
        <v>176</v>
      </c>
      <c r="D13" s="202">
        <v>3</v>
      </c>
      <c r="E13" s="198">
        <v>229</v>
      </c>
      <c r="F13" s="131">
        <v>1.7</v>
      </c>
      <c r="G13" s="201">
        <v>130.11000000000001</v>
      </c>
      <c r="H13" s="74"/>
      <c r="I13" s="128"/>
      <c r="J13" s="74"/>
    </row>
    <row r="14" spans="2:10" x14ac:dyDescent="0.25">
      <c r="B14" s="197">
        <v>10</v>
      </c>
      <c r="C14" s="198">
        <v>196</v>
      </c>
      <c r="D14" s="199">
        <v>4</v>
      </c>
      <c r="E14" s="198">
        <v>259</v>
      </c>
      <c r="F14" s="200">
        <v>2.04</v>
      </c>
      <c r="G14" s="201">
        <v>132.13999999999999</v>
      </c>
      <c r="H14" s="74"/>
      <c r="I14" s="128"/>
      <c r="J14" s="74"/>
    </row>
    <row r="15" spans="2:10" x14ac:dyDescent="0.25">
      <c r="B15" s="197">
        <v>11</v>
      </c>
      <c r="C15" s="198">
        <v>220</v>
      </c>
      <c r="D15" s="199">
        <v>1</v>
      </c>
      <c r="E15" s="198">
        <v>282</v>
      </c>
      <c r="F15" s="200">
        <v>0.45</v>
      </c>
      <c r="G15" s="201">
        <v>128.18</v>
      </c>
      <c r="H15" s="74"/>
      <c r="I15" s="128"/>
      <c r="J15" s="74"/>
    </row>
    <row r="16" spans="2:10" x14ac:dyDescent="0.25">
      <c r="B16" s="197">
        <v>12</v>
      </c>
      <c r="C16" s="198">
        <v>229</v>
      </c>
      <c r="D16" s="199">
        <v>4</v>
      </c>
      <c r="E16" s="198">
        <v>303</v>
      </c>
      <c r="F16" s="200">
        <v>1.75</v>
      </c>
      <c r="G16" s="201">
        <v>132.31</v>
      </c>
      <c r="H16" s="74"/>
      <c r="I16" s="128"/>
      <c r="J16" s="74"/>
    </row>
    <row r="17" spans="2:10" x14ac:dyDescent="0.25">
      <c r="B17" s="197">
        <v>13</v>
      </c>
      <c r="C17" s="198">
        <v>239</v>
      </c>
      <c r="D17" s="202">
        <v>1</v>
      </c>
      <c r="E17" s="198">
        <v>317</v>
      </c>
      <c r="F17" s="203">
        <v>0.42</v>
      </c>
      <c r="G17" s="201">
        <v>132.63999999999999</v>
      </c>
      <c r="H17" s="74"/>
      <c r="I17" s="128"/>
      <c r="J17" s="74"/>
    </row>
    <row r="18" spans="2:10" x14ac:dyDescent="0.25">
      <c r="B18" s="197">
        <v>14</v>
      </c>
      <c r="C18" s="198">
        <v>193</v>
      </c>
      <c r="D18" s="199">
        <v>2</v>
      </c>
      <c r="E18" s="198">
        <v>281</v>
      </c>
      <c r="F18" s="200">
        <v>1.04</v>
      </c>
      <c r="G18" s="201">
        <v>145.6</v>
      </c>
      <c r="H18" s="74"/>
      <c r="I18" s="128"/>
      <c r="J18" s="74"/>
    </row>
    <row r="19" spans="2:10" x14ac:dyDescent="0.25">
      <c r="B19" s="197">
        <v>15</v>
      </c>
      <c r="C19" s="198">
        <v>207</v>
      </c>
      <c r="D19" s="199">
        <v>4</v>
      </c>
      <c r="E19" s="198">
        <v>254</v>
      </c>
      <c r="F19" s="200">
        <v>1.93</v>
      </c>
      <c r="G19" s="201">
        <v>122.71</v>
      </c>
      <c r="H19" s="74"/>
      <c r="I19" s="128"/>
      <c r="J19" s="74"/>
    </row>
    <row r="20" spans="2:10" x14ac:dyDescent="0.25">
      <c r="B20" s="197">
        <v>16</v>
      </c>
      <c r="C20" s="198">
        <v>211</v>
      </c>
      <c r="D20" s="199">
        <v>4</v>
      </c>
      <c r="E20" s="198">
        <v>289</v>
      </c>
      <c r="F20" s="200">
        <v>1.9</v>
      </c>
      <c r="G20" s="201">
        <v>136.97</v>
      </c>
      <c r="H20" s="74"/>
      <c r="I20" s="128"/>
      <c r="J20" s="74"/>
    </row>
    <row r="21" spans="2:10" x14ac:dyDescent="0.25">
      <c r="B21" s="197">
        <v>17</v>
      </c>
      <c r="C21" s="198">
        <v>216</v>
      </c>
      <c r="D21" s="199">
        <v>3</v>
      </c>
      <c r="E21" s="198">
        <v>309</v>
      </c>
      <c r="F21" s="200">
        <v>1.39</v>
      </c>
      <c r="G21" s="201">
        <v>143.06</v>
      </c>
      <c r="H21" s="74"/>
      <c r="I21" s="128"/>
      <c r="J21" s="74"/>
    </row>
    <row r="22" spans="2:10" x14ac:dyDescent="0.25">
      <c r="B22" s="197">
        <v>18</v>
      </c>
      <c r="C22" s="198">
        <v>285</v>
      </c>
      <c r="D22" s="199">
        <v>3</v>
      </c>
      <c r="E22" s="198">
        <v>369</v>
      </c>
      <c r="F22" s="200">
        <v>1.05</v>
      </c>
      <c r="G22" s="201">
        <v>129.47</v>
      </c>
      <c r="H22" s="74"/>
      <c r="I22" s="128"/>
      <c r="J22" s="74"/>
    </row>
    <row r="23" spans="2:10" x14ac:dyDescent="0.25">
      <c r="B23" s="197">
        <v>19</v>
      </c>
      <c r="C23" s="198">
        <v>263</v>
      </c>
      <c r="D23" s="199">
        <v>9</v>
      </c>
      <c r="E23" s="198">
        <v>352</v>
      </c>
      <c r="F23" s="200">
        <v>3.42</v>
      </c>
      <c r="G23" s="201">
        <v>133.84</v>
      </c>
      <c r="H23" s="74"/>
      <c r="I23" s="128"/>
      <c r="J23" s="74"/>
    </row>
    <row r="24" spans="2:10" x14ac:dyDescent="0.25">
      <c r="B24" s="197">
        <v>20</v>
      </c>
      <c r="C24" s="198">
        <v>221</v>
      </c>
      <c r="D24" s="202">
        <v>8</v>
      </c>
      <c r="E24" s="198">
        <v>295</v>
      </c>
      <c r="F24" s="203">
        <v>3.62</v>
      </c>
      <c r="G24" s="201">
        <v>133.47999999999999</v>
      </c>
      <c r="H24" s="74"/>
      <c r="I24" s="128"/>
      <c r="J24" s="74"/>
    </row>
    <row r="25" spans="2:10" x14ac:dyDescent="0.25">
      <c r="B25" s="197">
        <v>21</v>
      </c>
      <c r="C25" s="198">
        <v>138</v>
      </c>
      <c r="D25" s="202">
        <v>2</v>
      </c>
      <c r="E25" s="198">
        <v>187</v>
      </c>
      <c r="F25" s="131">
        <v>1.45</v>
      </c>
      <c r="G25" s="201">
        <v>135.51</v>
      </c>
      <c r="H25" s="74"/>
      <c r="I25" s="128"/>
      <c r="J25" s="74"/>
    </row>
    <row r="26" spans="2:10" x14ac:dyDescent="0.25">
      <c r="B26" s="197">
        <v>22</v>
      </c>
      <c r="C26" s="198">
        <v>81</v>
      </c>
      <c r="D26" s="202">
        <v>1</v>
      </c>
      <c r="E26" s="198">
        <v>122</v>
      </c>
      <c r="F26" s="131">
        <v>1.23</v>
      </c>
      <c r="G26" s="201">
        <v>150.62</v>
      </c>
      <c r="H26" s="74"/>
      <c r="I26" s="128"/>
      <c r="J26" s="74"/>
    </row>
    <row r="27" spans="2:10" x14ac:dyDescent="0.25">
      <c r="B27" s="54">
        <v>23</v>
      </c>
      <c r="C27" s="31">
        <v>71</v>
      </c>
      <c r="D27" s="32">
        <v>3</v>
      </c>
      <c r="E27" s="33">
        <v>92</v>
      </c>
      <c r="F27" s="55">
        <v>4.2300000000000004</v>
      </c>
      <c r="G27" s="13">
        <v>129.58000000000001</v>
      </c>
      <c r="H27" s="74"/>
      <c r="I27" s="128"/>
      <c r="J27" s="74"/>
    </row>
    <row r="28" spans="2:10" x14ac:dyDescent="0.25">
      <c r="B28" s="54">
        <v>24</v>
      </c>
      <c r="C28" s="31">
        <v>79</v>
      </c>
      <c r="D28" s="202">
        <v>3</v>
      </c>
      <c r="E28" s="33">
        <v>118</v>
      </c>
      <c r="F28" s="131">
        <v>3.8</v>
      </c>
      <c r="G28" s="13">
        <v>149.37</v>
      </c>
      <c r="H28" s="74"/>
      <c r="I28" s="128"/>
      <c r="J28" s="74"/>
    </row>
    <row r="29" spans="2:10" x14ac:dyDescent="0.25">
      <c r="B29" s="204" t="s">
        <v>13</v>
      </c>
      <c r="C29" s="205">
        <v>3468</v>
      </c>
      <c r="D29" s="205">
        <v>69</v>
      </c>
      <c r="E29" s="205">
        <v>4675</v>
      </c>
      <c r="F29" s="206">
        <v>1.99</v>
      </c>
      <c r="G29" s="206">
        <v>134.80000000000001</v>
      </c>
      <c r="H29" s="74"/>
      <c r="I29" s="74"/>
      <c r="J29" s="74"/>
    </row>
    <row r="30" spans="2:10" ht="16.5" x14ac:dyDescent="0.25">
      <c r="B30" s="353" t="s">
        <v>293</v>
      </c>
      <c r="C30" s="354"/>
      <c r="D30" s="354"/>
      <c r="E30" s="354"/>
      <c r="F30" s="354"/>
      <c r="G30" s="354"/>
      <c r="H30" s="207"/>
      <c r="I30" s="2"/>
    </row>
    <row r="31" spans="2:10" x14ac:dyDescent="0.25">
      <c r="B31" s="355" t="s">
        <v>296</v>
      </c>
      <c r="C31" s="355"/>
      <c r="D31" s="355"/>
      <c r="E31" s="355"/>
      <c r="F31" s="355"/>
      <c r="G31" s="355"/>
      <c r="H31" s="208"/>
      <c r="I31" s="2"/>
    </row>
    <row r="35" ht="15" customHeight="1" x14ac:dyDescent="0.25"/>
    <row r="36" ht="15" customHeight="1" x14ac:dyDescent="0.25"/>
  </sheetData>
  <mergeCells count="2">
    <mergeCell ref="B30:G30"/>
    <mergeCell ref="B31:G3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4"/>
  <sheetViews>
    <sheetView workbookViewId="0">
      <selection activeCell="Q33" sqref="Q33"/>
    </sheetView>
  </sheetViews>
  <sheetFormatPr defaultRowHeight="15" x14ac:dyDescent="0.25"/>
  <cols>
    <col min="1" max="1" width="9.140625" style="43"/>
    <col min="2" max="2" width="11.42578125" style="43" customWidth="1"/>
    <col min="3" max="16384" width="9.140625" style="43"/>
  </cols>
  <sheetData>
    <row r="1" spans="2:19" x14ac:dyDescent="0.25">
      <c r="B1" s="75"/>
      <c r="C1" s="74"/>
      <c r="D1" s="74"/>
      <c r="E1" s="74"/>
      <c r="F1" s="76"/>
      <c r="G1" s="74"/>
      <c r="H1" s="74"/>
      <c r="I1" s="74"/>
      <c r="J1" s="76"/>
      <c r="K1" s="74"/>
      <c r="L1" s="74"/>
      <c r="M1" s="74"/>
      <c r="N1" s="76"/>
      <c r="O1" s="74"/>
      <c r="P1" s="74"/>
      <c r="Q1" s="74"/>
      <c r="R1" s="76"/>
      <c r="S1" s="74"/>
    </row>
    <row r="2" spans="2:19" x14ac:dyDescent="0.25">
      <c r="B2" s="46" t="s">
        <v>204</v>
      </c>
      <c r="C2" s="74"/>
      <c r="D2" s="74"/>
      <c r="E2" s="74"/>
      <c r="F2" s="76"/>
      <c r="G2" s="74"/>
      <c r="H2" s="74"/>
      <c r="I2" s="74"/>
      <c r="J2" s="76"/>
      <c r="K2" s="74"/>
      <c r="L2" s="74"/>
      <c r="M2" s="74"/>
      <c r="N2" s="76"/>
      <c r="O2" s="74"/>
      <c r="P2" s="74"/>
      <c r="Q2" s="74"/>
      <c r="R2" s="76"/>
      <c r="S2" s="74"/>
    </row>
    <row r="3" spans="2:19" ht="15" customHeight="1" x14ac:dyDescent="0.25">
      <c r="B3" s="216" t="s">
        <v>68</v>
      </c>
      <c r="C3" s="216"/>
      <c r="D3" s="216"/>
      <c r="E3" s="216"/>
      <c r="F3" s="216"/>
      <c r="G3" s="216"/>
      <c r="H3" s="216"/>
      <c r="I3" s="74"/>
      <c r="J3" s="76"/>
      <c r="K3" s="74"/>
      <c r="L3" s="74"/>
      <c r="M3" s="74"/>
      <c r="N3" s="76"/>
      <c r="O3" s="74"/>
      <c r="P3" s="74"/>
      <c r="Q3" s="74"/>
      <c r="R3" s="76"/>
      <c r="S3" s="74"/>
    </row>
    <row r="4" spans="2:19" ht="15" customHeight="1" x14ac:dyDescent="0.25">
      <c r="B4" s="338" t="s">
        <v>30</v>
      </c>
      <c r="C4" s="357" t="s">
        <v>59</v>
      </c>
      <c r="D4" s="357"/>
      <c r="E4" s="357"/>
      <c r="F4" s="357"/>
      <c r="G4" s="357"/>
      <c r="H4" s="357"/>
      <c r="I4" s="357"/>
      <c r="J4" s="357"/>
      <c r="K4" s="357"/>
      <c r="L4" s="357"/>
      <c r="M4" s="357"/>
      <c r="N4" s="357"/>
      <c r="O4" s="357"/>
      <c r="P4" s="357"/>
      <c r="Q4" s="357"/>
      <c r="R4" s="357"/>
      <c r="S4" s="74"/>
    </row>
    <row r="5" spans="2:19" ht="15" customHeight="1" x14ac:dyDescent="0.25">
      <c r="B5" s="356"/>
      <c r="C5" s="358" t="s">
        <v>69</v>
      </c>
      <c r="D5" s="358"/>
      <c r="E5" s="358"/>
      <c r="F5" s="358"/>
      <c r="G5" s="357" t="s">
        <v>70</v>
      </c>
      <c r="H5" s="357"/>
      <c r="I5" s="357"/>
      <c r="J5" s="357"/>
      <c r="K5" s="358" t="s">
        <v>71</v>
      </c>
      <c r="L5" s="358"/>
      <c r="M5" s="358"/>
      <c r="N5" s="358"/>
      <c r="O5" s="357" t="s">
        <v>13</v>
      </c>
      <c r="P5" s="357"/>
      <c r="Q5" s="357"/>
      <c r="R5" s="357"/>
      <c r="S5" s="74"/>
    </row>
    <row r="6" spans="2:19" ht="27" x14ac:dyDescent="0.25">
      <c r="B6" s="339"/>
      <c r="C6" s="122" t="s">
        <v>3</v>
      </c>
      <c r="D6" s="122" t="s">
        <v>4</v>
      </c>
      <c r="E6" s="122" t="s">
        <v>5</v>
      </c>
      <c r="F6" s="12" t="s">
        <v>202</v>
      </c>
      <c r="G6" s="122" t="s">
        <v>3</v>
      </c>
      <c r="H6" s="122" t="s">
        <v>4</v>
      </c>
      <c r="I6" s="122" t="s">
        <v>5</v>
      </c>
      <c r="J6" s="12" t="s">
        <v>202</v>
      </c>
      <c r="K6" s="122" t="s">
        <v>3</v>
      </c>
      <c r="L6" s="122" t="s">
        <v>4</v>
      </c>
      <c r="M6" s="122" t="s">
        <v>5</v>
      </c>
      <c r="N6" s="12" t="s">
        <v>202</v>
      </c>
      <c r="O6" s="122" t="s">
        <v>3</v>
      </c>
      <c r="P6" s="122" t="s">
        <v>4</v>
      </c>
      <c r="Q6" s="122" t="s">
        <v>5</v>
      </c>
      <c r="R6" s="12" t="s">
        <v>202</v>
      </c>
      <c r="S6" s="74"/>
    </row>
    <row r="7" spans="2:19" x14ac:dyDescent="0.25">
      <c r="B7" s="217" t="s">
        <v>182</v>
      </c>
      <c r="C7" s="218">
        <v>24</v>
      </c>
      <c r="D7" s="219">
        <v>1</v>
      </c>
      <c r="E7" s="218">
        <v>42</v>
      </c>
      <c r="F7" s="62">
        <v>4.17</v>
      </c>
      <c r="G7" s="218">
        <v>47</v>
      </c>
      <c r="H7" s="219">
        <v>3</v>
      </c>
      <c r="I7" s="218">
        <v>88</v>
      </c>
      <c r="J7" s="62">
        <v>6.38</v>
      </c>
      <c r="K7" s="218">
        <v>88</v>
      </c>
      <c r="L7" s="220">
        <v>4</v>
      </c>
      <c r="M7" s="218">
        <v>130</v>
      </c>
      <c r="N7" s="221">
        <v>4.55</v>
      </c>
      <c r="O7" s="218">
        <v>159</v>
      </c>
      <c r="P7" s="220">
        <v>8</v>
      </c>
      <c r="Q7" s="218">
        <v>260</v>
      </c>
      <c r="R7" s="221">
        <v>5.03</v>
      </c>
      <c r="S7" s="74"/>
    </row>
    <row r="8" spans="2:19" x14ac:dyDescent="0.25">
      <c r="B8" s="217" t="s">
        <v>183</v>
      </c>
      <c r="C8" s="218">
        <v>7</v>
      </c>
      <c r="D8" s="219">
        <v>1</v>
      </c>
      <c r="E8" s="218">
        <v>11</v>
      </c>
      <c r="F8" s="62">
        <v>14.29</v>
      </c>
      <c r="G8" s="218">
        <v>18</v>
      </c>
      <c r="H8" s="219" t="s">
        <v>86</v>
      </c>
      <c r="I8" s="218">
        <v>37</v>
      </c>
      <c r="J8" s="62" t="s">
        <v>86</v>
      </c>
      <c r="K8" s="218">
        <v>24</v>
      </c>
      <c r="L8" s="220" t="s">
        <v>86</v>
      </c>
      <c r="M8" s="218">
        <v>36</v>
      </c>
      <c r="N8" s="221" t="s">
        <v>86</v>
      </c>
      <c r="O8" s="218">
        <v>49</v>
      </c>
      <c r="P8" s="220">
        <v>1</v>
      </c>
      <c r="Q8" s="218">
        <v>84</v>
      </c>
      <c r="R8" s="221">
        <v>2.04</v>
      </c>
      <c r="S8" s="74"/>
    </row>
    <row r="9" spans="2:19" x14ac:dyDescent="0.25">
      <c r="B9" s="217" t="s">
        <v>184</v>
      </c>
      <c r="C9" s="218">
        <v>26</v>
      </c>
      <c r="D9" s="219" t="s">
        <v>86</v>
      </c>
      <c r="E9" s="218">
        <v>37</v>
      </c>
      <c r="F9" s="62" t="s">
        <v>86</v>
      </c>
      <c r="G9" s="218">
        <v>26</v>
      </c>
      <c r="H9" s="219">
        <v>1</v>
      </c>
      <c r="I9" s="218">
        <v>43</v>
      </c>
      <c r="J9" s="62">
        <v>3.85</v>
      </c>
      <c r="K9" s="218">
        <v>70</v>
      </c>
      <c r="L9" s="220">
        <v>3</v>
      </c>
      <c r="M9" s="218">
        <v>86</v>
      </c>
      <c r="N9" s="221">
        <v>4.29</v>
      </c>
      <c r="O9" s="218">
        <v>122</v>
      </c>
      <c r="P9" s="220">
        <v>4</v>
      </c>
      <c r="Q9" s="218">
        <v>166</v>
      </c>
      <c r="R9" s="221">
        <v>3.28</v>
      </c>
      <c r="S9" s="74"/>
    </row>
    <row r="10" spans="2:19" x14ac:dyDescent="0.25">
      <c r="B10" s="217" t="s">
        <v>185</v>
      </c>
      <c r="C10" s="218">
        <v>28</v>
      </c>
      <c r="D10" s="219">
        <v>1</v>
      </c>
      <c r="E10" s="218">
        <v>44</v>
      </c>
      <c r="F10" s="219">
        <v>3.57</v>
      </c>
      <c r="G10" s="218">
        <v>20</v>
      </c>
      <c r="H10" s="219">
        <v>1</v>
      </c>
      <c r="I10" s="218">
        <v>27</v>
      </c>
      <c r="J10" s="62">
        <v>5</v>
      </c>
      <c r="K10" s="218">
        <v>45</v>
      </c>
      <c r="L10" s="219" t="s">
        <v>86</v>
      </c>
      <c r="M10" s="218">
        <v>54</v>
      </c>
      <c r="N10" s="62" t="s">
        <v>86</v>
      </c>
      <c r="O10" s="218">
        <v>93</v>
      </c>
      <c r="P10" s="219">
        <v>2</v>
      </c>
      <c r="Q10" s="218">
        <v>125</v>
      </c>
      <c r="R10" s="62">
        <v>2.15</v>
      </c>
      <c r="S10" s="74"/>
    </row>
    <row r="11" spans="2:19" x14ac:dyDescent="0.25">
      <c r="B11" s="204" t="s">
        <v>13</v>
      </c>
      <c r="C11" s="222">
        <v>85</v>
      </c>
      <c r="D11" s="223">
        <v>3</v>
      </c>
      <c r="E11" s="222">
        <v>134</v>
      </c>
      <c r="F11" s="161">
        <v>3.53</v>
      </c>
      <c r="G11" s="222">
        <v>111</v>
      </c>
      <c r="H11" s="224">
        <v>5</v>
      </c>
      <c r="I11" s="222">
        <v>195</v>
      </c>
      <c r="J11" s="161">
        <v>4.5</v>
      </c>
      <c r="K11" s="222">
        <v>227</v>
      </c>
      <c r="L11" s="222">
        <v>7</v>
      </c>
      <c r="M11" s="222">
        <v>306</v>
      </c>
      <c r="N11" s="225">
        <v>3.08</v>
      </c>
      <c r="O11" s="222">
        <v>423</v>
      </c>
      <c r="P11" s="222">
        <v>15</v>
      </c>
      <c r="Q11" s="222">
        <v>635</v>
      </c>
      <c r="R11" s="225">
        <v>3.55</v>
      </c>
      <c r="S11" s="74"/>
    </row>
    <row r="12" spans="2:19" x14ac:dyDescent="0.25">
      <c r="B12" s="209" t="s">
        <v>203</v>
      </c>
      <c r="C12" s="209"/>
      <c r="D12" s="210"/>
      <c r="E12" s="210"/>
      <c r="F12" s="210"/>
      <c r="G12" s="210"/>
      <c r="H12" s="211"/>
      <c r="I12" s="212"/>
      <c r="J12" s="76"/>
      <c r="K12" s="74"/>
      <c r="L12" s="74"/>
      <c r="M12" s="74"/>
      <c r="N12" s="76"/>
      <c r="O12" s="74"/>
      <c r="P12" s="74"/>
      <c r="Q12" s="74"/>
      <c r="R12" s="76"/>
      <c r="S12" s="74"/>
    </row>
    <row r="13" spans="2:19" x14ac:dyDescent="0.25">
      <c r="B13" s="209" t="s">
        <v>295</v>
      </c>
      <c r="C13" s="213"/>
      <c r="D13" s="213"/>
      <c r="E13" s="213"/>
      <c r="F13" s="213"/>
      <c r="G13" s="213"/>
      <c r="H13" s="214"/>
      <c r="I13" s="215"/>
      <c r="J13" s="76"/>
      <c r="K13" s="74"/>
      <c r="L13" s="74"/>
      <c r="M13" s="74"/>
      <c r="N13" s="76"/>
      <c r="O13" s="74"/>
      <c r="P13" s="74"/>
      <c r="Q13" s="74"/>
      <c r="R13" s="76"/>
      <c r="S13" s="74"/>
    </row>
    <row r="14" spans="2:19" x14ac:dyDescent="0.25">
      <c r="B14" s="75"/>
      <c r="C14" s="74"/>
      <c r="D14" s="74"/>
      <c r="E14" s="74"/>
      <c r="F14" s="76"/>
      <c r="G14" s="74"/>
      <c r="H14" s="74"/>
      <c r="I14" s="74"/>
      <c r="J14" s="76"/>
      <c r="K14" s="74"/>
      <c r="L14" s="74"/>
      <c r="M14" s="74"/>
      <c r="N14" s="76"/>
      <c r="O14" s="74"/>
      <c r="P14" s="74"/>
      <c r="Q14" s="74"/>
      <c r="R14" s="76"/>
      <c r="S14" s="74"/>
    </row>
    <row r="15" spans="2:19" x14ac:dyDescent="0.25">
      <c r="S15" s="74"/>
    </row>
    <row r="16" spans="2:19" ht="15" customHeight="1" x14ac:dyDescent="0.25">
      <c r="S16" s="74"/>
    </row>
    <row r="17" spans="19:19" ht="15" customHeight="1" x14ac:dyDescent="0.25">
      <c r="S17" s="74"/>
    </row>
    <row r="18" spans="19:19" ht="15" customHeight="1" x14ac:dyDescent="0.25">
      <c r="S18" s="74"/>
    </row>
    <row r="19" spans="19:19" x14ac:dyDescent="0.25">
      <c r="S19" s="74"/>
    </row>
    <row r="20" spans="19:19" x14ac:dyDescent="0.25">
      <c r="S20" s="74"/>
    </row>
    <row r="21" spans="19:19" x14ac:dyDescent="0.25">
      <c r="S21" s="74"/>
    </row>
    <row r="22" spans="19:19" x14ac:dyDescent="0.25">
      <c r="S22" s="74"/>
    </row>
    <row r="23" spans="19:19" x14ac:dyDescent="0.25">
      <c r="S23" s="74"/>
    </row>
    <row r="24" spans="19:19" x14ac:dyDescent="0.25">
      <c r="S24" s="74"/>
    </row>
  </sheetData>
  <mergeCells count="6">
    <mergeCell ref="B4:B6"/>
    <mergeCell ref="C4:R4"/>
    <mergeCell ref="C5:F5"/>
    <mergeCell ref="G5:J5"/>
    <mergeCell ref="K5:N5"/>
    <mergeCell ref="O5:R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2"/>
  <sheetViews>
    <sheetView workbookViewId="0">
      <selection activeCell="G7" sqref="G7"/>
    </sheetView>
  </sheetViews>
  <sheetFormatPr defaultRowHeight="15" x14ac:dyDescent="0.25"/>
  <cols>
    <col min="1" max="1" width="9.140625" style="43"/>
    <col min="2" max="2" width="12.85546875" style="43" customWidth="1"/>
    <col min="3" max="16384" width="9.140625" style="43"/>
  </cols>
  <sheetData>
    <row r="1" spans="2:19" x14ac:dyDescent="0.25">
      <c r="B1" s="47" t="s">
        <v>205</v>
      </c>
      <c r="C1" s="74"/>
      <c r="D1" s="74"/>
      <c r="E1" s="74"/>
      <c r="F1" s="76"/>
      <c r="G1" s="74"/>
      <c r="H1" s="74"/>
      <c r="I1" s="74"/>
      <c r="J1" s="76"/>
      <c r="K1" s="74"/>
      <c r="L1" s="74"/>
      <c r="M1" s="74"/>
      <c r="N1" s="76"/>
      <c r="O1" s="74"/>
      <c r="P1" s="74"/>
      <c r="Q1" s="74"/>
      <c r="R1" s="76"/>
      <c r="S1" s="74"/>
    </row>
    <row r="2" spans="2:19" x14ac:dyDescent="0.25">
      <c r="B2" s="45" t="s">
        <v>309</v>
      </c>
      <c r="C2" s="77"/>
      <c r="D2" s="77"/>
      <c r="E2" s="77"/>
      <c r="F2" s="78"/>
      <c r="G2" s="77"/>
      <c r="H2" s="77"/>
      <c r="I2" s="77"/>
      <c r="J2" s="78"/>
      <c r="K2" s="77"/>
      <c r="L2" s="77"/>
      <c r="M2" s="77"/>
      <c r="N2" s="78"/>
      <c r="O2" s="77"/>
      <c r="P2" s="77"/>
      <c r="Q2" s="77"/>
      <c r="R2" s="78"/>
      <c r="S2" s="74"/>
    </row>
    <row r="3" spans="2:19" ht="15" customHeight="1" x14ac:dyDescent="0.25">
      <c r="B3" s="359" t="s">
        <v>30</v>
      </c>
      <c r="C3" s="360" t="s">
        <v>59</v>
      </c>
      <c r="D3" s="360"/>
      <c r="E3" s="360"/>
      <c r="F3" s="360"/>
      <c r="G3" s="360"/>
      <c r="H3" s="360"/>
      <c r="I3" s="360"/>
      <c r="J3" s="360"/>
      <c r="K3" s="360"/>
      <c r="L3" s="360"/>
      <c r="M3" s="360"/>
      <c r="N3" s="360"/>
      <c r="O3" s="360"/>
      <c r="P3" s="360"/>
      <c r="Q3" s="360"/>
      <c r="R3" s="360"/>
      <c r="S3" s="74"/>
    </row>
    <row r="4" spans="2:19" ht="15" customHeight="1" x14ac:dyDescent="0.25">
      <c r="B4" s="359"/>
      <c r="C4" s="358" t="s">
        <v>69</v>
      </c>
      <c r="D4" s="358"/>
      <c r="E4" s="358"/>
      <c r="F4" s="358"/>
      <c r="G4" s="360" t="s">
        <v>70</v>
      </c>
      <c r="H4" s="360"/>
      <c r="I4" s="360"/>
      <c r="J4" s="360"/>
      <c r="K4" s="358" t="s">
        <v>71</v>
      </c>
      <c r="L4" s="358"/>
      <c r="M4" s="358"/>
      <c r="N4" s="358"/>
      <c r="O4" s="360" t="s">
        <v>13</v>
      </c>
      <c r="P4" s="360"/>
      <c r="Q4" s="360"/>
      <c r="R4" s="360"/>
      <c r="S4" s="74"/>
    </row>
    <row r="5" spans="2:19" ht="27" x14ac:dyDescent="0.25">
      <c r="B5" s="359"/>
      <c r="C5" s="129" t="s">
        <v>3</v>
      </c>
      <c r="D5" s="129" t="s">
        <v>4</v>
      </c>
      <c r="E5" s="129" t="s">
        <v>5</v>
      </c>
      <c r="F5" s="226" t="s">
        <v>202</v>
      </c>
      <c r="G5" s="129" t="s">
        <v>3</v>
      </c>
      <c r="H5" s="129" t="s">
        <v>4</v>
      </c>
      <c r="I5" s="129" t="s">
        <v>5</v>
      </c>
      <c r="J5" s="226" t="s">
        <v>202</v>
      </c>
      <c r="K5" s="129" t="s">
        <v>3</v>
      </c>
      <c r="L5" s="129" t="s">
        <v>4</v>
      </c>
      <c r="M5" s="129" t="s">
        <v>5</v>
      </c>
      <c r="N5" s="226" t="s">
        <v>202</v>
      </c>
      <c r="O5" s="129" t="s">
        <v>3</v>
      </c>
      <c r="P5" s="129" t="s">
        <v>4</v>
      </c>
      <c r="Q5" s="129" t="s">
        <v>5</v>
      </c>
      <c r="R5" s="226" t="s">
        <v>202</v>
      </c>
      <c r="S5" s="74"/>
    </row>
    <row r="6" spans="2:19" x14ac:dyDescent="0.25">
      <c r="B6" s="217" t="s">
        <v>182</v>
      </c>
      <c r="C6" s="227">
        <v>16</v>
      </c>
      <c r="D6" s="32" t="s">
        <v>86</v>
      </c>
      <c r="E6" s="227">
        <v>27</v>
      </c>
      <c r="F6" s="55" t="s">
        <v>86</v>
      </c>
      <c r="G6" s="227">
        <v>25</v>
      </c>
      <c r="H6" s="129" t="s">
        <v>86</v>
      </c>
      <c r="I6" s="227">
        <v>33</v>
      </c>
      <c r="J6" s="55" t="s">
        <v>86</v>
      </c>
      <c r="K6" s="227">
        <v>53</v>
      </c>
      <c r="L6" s="9">
        <v>1</v>
      </c>
      <c r="M6" s="227">
        <v>75</v>
      </c>
      <c r="N6" s="228">
        <v>1.89</v>
      </c>
      <c r="O6" s="227">
        <v>94</v>
      </c>
      <c r="P6" s="9">
        <v>1</v>
      </c>
      <c r="Q6" s="227">
        <v>135</v>
      </c>
      <c r="R6" s="228">
        <v>1.06</v>
      </c>
      <c r="S6" s="74"/>
    </row>
    <row r="7" spans="2:19" x14ac:dyDescent="0.25">
      <c r="B7" s="217" t="s">
        <v>183</v>
      </c>
      <c r="C7" s="227">
        <v>5</v>
      </c>
      <c r="D7" s="32">
        <v>1</v>
      </c>
      <c r="E7" s="227">
        <v>8</v>
      </c>
      <c r="F7" s="55">
        <v>20</v>
      </c>
      <c r="G7" s="227">
        <v>13</v>
      </c>
      <c r="H7" s="129" t="s">
        <v>86</v>
      </c>
      <c r="I7" s="227">
        <v>19</v>
      </c>
      <c r="J7" s="55" t="s">
        <v>86</v>
      </c>
      <c r="K7" s="227">
        <v>19</v>
      </c>
      <c r="L7" s="129" t="s">
        <v>86</v>
      </c>
      <c r="M7" s="227">
        <v>29</v>
      </c>
      <c r="N7" s="55" t="s">
        <v>86</v>
      </c>
      <c r="O7" s="227">
        <v>37</v>
      </c>
      <c r="P7" s="9">
        <v>1</v>
      </c>
      <c r="Q7" s="227">
        <v>56</v>
      </c>
      <c r="R7" s="228">
        <v>2.7</v>
      </c>
      <c r="S7" s="74"/>
    </row>
    <row r="8" spans="2:19" x14ac:dyDescent="0.25">
      <c r="B8" s="217" t="s">
        <v>184</v>
      </c>
      <c r="C8" s="227">
        <v>22</v>
      </c>
      <c r="D8" s="32" t="s">
        <v>86</v>
      </c>
      <c r="E8" s="227">
        <v>30</v>
      </c>
      <c r="F8" s="55" t="s">
        <v>86</v>
      </c>
      <c r="G8" s="227">
        <v>19</v>
      </c>
      <c r="H8" s="129">
        <v>1</v>
      </c>
      <c r="I8" s="227">
        <v>28</v>
      </c>
      <c r="J8" s="55">
        <v>5.26</v>
      </c>
      <c r="K8" s="227">
        <v>61</v>
      </c>
      <c r="L8" s="9">
        <v>1</v>
      </c>
      <c r="M8" s="227">
        <v>79</v>
      </c>
      <c r="N8" s="228">
        <v>1.64</v>
      </c>
      <c r="O8" s="227">
        <v>102</v>
      </c>
      <c r="P8" s="9">
        <v>2</v>
      </c>
      <c r="Q8" s="227">
        <v>137</v>
      </c>
      <c r="R8" s="228">
        <v>1.96</v>
      </c>
      <c r="S8" s="74"/>
    </row>
    <row r="9" spans="2:19" x14ac:dyDescent="0.25">
      <c r="B9" s="217" t="s">
        <v>185</v>
      </c>
      <c r="C9" s="227">
        <v>16</v>
      </c>
      <c r="D9" s="32" t="s">
        <v>86</v>
      </c>
      <c r="E9" s="227">
        <v>20</v>
      </c>
      <c r="F9" s="55" t="s">
        <v>86</v>
      </c>
      <c r="G9" s="227">
        <v>7</v>
      </c>
      <c r="H9" s="129">
        <v>1</v>
      </c>
      <c r="I9" s="227">
        <v>10</v>
      </c>
      <c r="J9" s="55">
        <v>14.29</v>
      </c>
      <c r="K9" s="227">
        <v>25</v>
      </c>
      <c r="L9" s="32" t="s">
        <v>86</v>
      </c>
      <c r="M9" s="227">
        <v>30</v>
      </c>
      <c r="N9" s="55" t="s">
        <v>86</v>
      </c>
      <c r="O9" s="227">
        <v>48</v>
      </c>
      <c r="P9" s="129">
        <v>1</v>
      </c>
      <c r="Q9" s="227">
        <v>60</v>
      </c>
      <c r="R9" s="55">
        <v>2.08</v>
      </c>
      <c r="S9" s="74"/>
    </row>
    <row r="10" spans="2:19" x14ac:dyDescent="0.25">
      <c r="B10" s="50" t="s">
        <v>13</v>
      </c>
      <c r="C10" s="50">
        <v>59</v>
      </c>
      <c r="D10" s="17">
        <v>1</v>
      </c>
      <c r="E10" s="50">
        <v>85</v>
      </c>
      <c r="F10" s="52">
        <v>1.69</v>
      </c>
      <c r="G10" s="50">
        <v>64</v>
      </c>
      <c r="H10" s="8">
        <v>2</v>
      </c>
      <c r="I10" s="50">
        <v>90</v>
      </c>
      <c r="J10" s="52">
        <v>3.13</v>
      </c>
      <c r="K10" s="50">
        <v>158</v>
      </c>
      <c r="L10" s="50">
        <v>2</v>
      </c>
      <c r="M10" s="50">
        <v>213</v>
      </c>
      <c r="N10" s="56">
        <v>1.27</v>
      </c>
      <c r="O10" s="50">
        <v>281</v>
      </c>
      <c r="P10" s="50">
        <v>5</v>
      </c>
      <c r="Q10" s="50">
        <v>388</v>
      </c>
      <c r="R10" s="56">
        <v>1.78</v>
      </c>
      <c r="S10" s="74"/>
    </row>
    <row r="11" spans="2:19" x14ac:dyDescent="0.25">
      <c r="B11" s="229" t="s">
        <v>72</v>
      </c>
      <c r="C11" s="74"/>
      <c r="D11" s="74"/>
      <c r="E11" s="74"/>
      <c r="F11" s="76"/>
      <c r="G11" s="74"/>
      <c r="H11" s="74"/>
      <c r="I11" s="74"/>
      <c r="J11" s="76"/>
      <c r="K11" s="74"/>
      <c r="L11" s="74"/>
      <c r="M11" s="74"/>
      <c r="N11" s="76"/>
      <c r="O11" s="74"/>
      <c r="P11" s="74"/>
      <c r="Q11" s="74"/>
      <c r="R11" s="76"/>
      <c r="S11" s="74"/>
    </row>
    <row r="12" spans="2:19" x14ac:dyDescent="0.25">
      <c r="B12" s="229" t="s">
        <v>295</v>
      </c>
      <c r="C12" s="74"/>
      <c r="D12" s="74"/>
      <c r="E12" s="74"/>
      <c r="F12" s="76"/>
      <c r="G12" s="74"/>
      <c r="H12" s="74"/>
      <c r="I12" s="215"/>
      <c r="J12" s="76"/>
      <c r="K12" s="74"/>
      <c r="L12" s="74"/>
      <c r="M12" s="74"/>
      <c r="N12" s="76"/>
      <c r="O12" s="74"/>
      <c r="P12" s="74"/>
      <c r="Q12" s="74"/>
      <c r="R12" s="76"/>
      <c r="S12" s="74"/>
    </row>
    <row r="13" spans="2:19" x14ac:dyDescent="0.25">
      <c r="B13" s="75"/>
      <c r="C13" s="74"/>
      <c r="D13" s="74"/>
      <c r="E13" s="74"/>
      <c r="F13" s="76"/>
      <c r="G13" s="74"/>
      <c r="H13" s="74"/>
      <c r="I13" s="74"/>
      <c r="J13" s="76"/>
      <c r="K13" s="74"/>
      <c r="L13" s="74"/>
      <c r="M13" s="74"/>
      <c r="N13" s="76"/>
      <c r="O13" s="74"/>
      <c r="P13" s="74"/>
      <c r="Q13" s="74"/>
      <c r="R13" s="76"/>
      <c r="S13" s="74"/>
    </row>
    <row r="14" spans="2:19" x14ac:dyDescent="0.25">
      <c r="S14" s="74"/>
    </row>
    <row r="15" spans="2:19" x14ac:dyDescent="0.25">
      <c r="S15" s="74"/>
    </row>
    <row r="16" spans="2:19" x14ac:dyDescent="0.25">
      <c r="S16" s="74"/>
    </row>
    <row r="17" spans="19:19" ht="15" customHeight="1" x14ac:dyDescent="0.25">
      <c r="S17" s="74"/>
    </row>
    <row r="18" spans="19:19" ht="15" customHeight="1" x14ac:dyDescent="0.25">
      <c r="S18" s="74"/>
    </row>
    <row r="19" spans="19:19" x14ac:dyDescent="0.25">
      <c r="S19" s="74"/>
    </row>
    <row r="20" spans="19:19" x14ac:dyDescent="0.25">
      <c r="S20" s="74"/>
    </row>
    <row r="21" spans="19:19" x14ac:dyDescent="0.25">
      <c r="S21" s="74"/>
    </row>
    <row r="22" spans="19:19" x14ac:dyDescent="0.25">
      <c r="S22" s="74"/>
    </row>
  </sheetData>
  <mergeCells count="6">
    <mergeCell ref="B3:B5"/>
    <mergeCell ref="C3:R3"/>
    <mergeCell ref="C4:F4"/>
    <mergeCell ref="G4:J4"/>
    <mergeCell ref="K4:N4"/>
    <mergeCell ref="O4:R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18"/>
  <sheetViews>
    <sheetView workbookViewId="0">
      <selection activeCell="H28" sqref="H28"/>
    </sheetView>
  </sheetViews>
  <sheetFormatPr defaultRowHeight="15" x14ac:dyDescent="0.25"/>
  <cols>
    <col min="1" max="16384" width="9.140625" style="43"/>
  </cols>
  <sheetData>
    <row r="1" spans="2:20" x14ac:dyDescent="0.25">
      <c r="B1" s="75"/>
      <c r="C1" s="74"/>
      <c r="D1" s="74"/>
      <c r="E1" s="74"/>
      <c r="F1" s="76"/>
      <c r="G1" s="74"/>
      <c r="H1" s="74"/>
      <c r="I1" s="74"/>
      <c r="J1" s="76"/>
      <c r="K1" s="74"/>
      <c r="L1" s="74"/>
      <c r="M1" s="74"/>
      <c r="N1" s="76"/>
      <c r="O1" s="74"/>
      <c r="P1" s="74"/>
      <c r="Q1" s="74"/>
      <c r="R1" s="76"/>
      <c r="S1" s="74"/>
      <c r="T1" s="74"/>
    </row>
    <row r="2" spans="2:20" x14ac:dyDescent="0.25">
      <c r="B2" s="46" t="s">
        <v>206</v>
      </c>
      <c r="C2" s="74"/>
      <c r="D2" s="74"/>
      <c r="E2" s="74"/>
      <c r="F2" s="76"/>
      <c r="G2" s="74"/>
      <c r="H2" s="74"/>
      <c r="I2" s="74"/>
      <c r="J2" s="76"/>
      <c r="K2" s="74"/>
      <c r="L2" s="74"/>
      <c r="M2" s="74"/>
      <c r="N2" s="76"/>
      <c r="O2" s="74"/>
      <c r="P2" s="74"/>
      <c r="Q2" s="74"/>
      <c r="R2" s="76"/>
      <c r="S2" s="74"/>
      <c r="T2" s="74"/>
    </row>
    <row r="3" spans="2:20" x14ac:dyDescent="0.25">
      <c r="B3" s="216" t="s">
        <v>68</v>
      </c>
      <c r="C3" s="77"/>
      <c r="D3" s="77"/>
      <c r="E3" s="77"/>
      <c r="F3" s="78"/>
      <c r="G3" s="77"/>
      <c r="H3" s="77"/>
      <c r="I3" s="77"/>
      <c r="J3" s="78"/>
      <c r="K3" s="77"/>
      <c r="L3" s="77"/>
      <c r="M3" s="77"/>
      <c r="N3" s="78"/>
      <c r="O3" s="77"/>
      <c r="P3" s="77"/>
      <c r="Q3" s="77"/>
      <c r="R3" s="78"/>
      <c r="S3" s="74"/>
      <c r="T3" s="74"/>
    </row>
    <row r="4" spans="2:20" ht="15" customHeight="1" x14ac:dyDescent="0.25">
      <c r="B4" s="359" t="s">
        <v>30</v>
      </c>
      <c r="C4" s="360" t="s">
        <v>59</v>
      </c>
      <c r="D4" s="360"/>
      <c r="E4" s="360"/>
      <c r="F4" s="360"/>
      <c r="G4" s="360"/>
      <c r="H4" s="360"/>
      <c r="I4" s="360"/>
      <c r="J4" s="360"/>
      <c r="K4" s="360"/>
      <c r="L4" s="360"/>
      <c r="M4" s="360"/>
      <c r="N4" s="360"/>
      <c r="O4" s="360"/>
      <c r="P4" s="360"/>
      <c r="Q4" s="360"/>
      <c r="R4" s="360"/>
      <c r="S4" s="74"/>
      <c r="T4" s="74"/>
    </row>
    <row r="5" spans="2:20" ht="15" customHeight="1" x14ac:dyDescent="0.25">
      <c r="B5" s="359"/>
      <c r="C5" s="358" t="s">
        <v>69</v>
      </c>
      <c r="D5" s="358"/>
      <c r="E5" s="358"/>
      <c r="F5" s="358"/>
      <c r="G5" s="360" t="s">
        <v>70</v>
      </c>
      <c r="H5" s="360"/>
      <c r="I5" s="360"/>
      <c r="J5" s="360"/>
      <c r="K5" s="358" t="s">
        <v>71</v>
      </c>
      <c r="L5" s="358"/>
      <c r="M5" s="358"/>
      <c r="N5" s="358"/>
      <c r="O5" s="360" t="s">
        <v>13</v>
      </c>
      <c r="P5" s="360"/>
      <c r="Q5" s="360"/>
      <c r="R5" s="360"/>
      <c r="S5" s="74"/>
      <c r="T5" s="74"/>
    </row>
    <row r="6" spans="2:20" ht="27" x14ac:dyDescent="0.25">
      <c r="B6" s="359"/>
      <c r="C6" s="129" t="s">
        <v>3</v>
      </c>
      <c r="D6" s="129" t="s">
        <v>4</v>
      </c>
      <c r="E6" s="129" t="s">
        <v>5</v>
      </c>
      <c r="F6" s="226" t="s">
        <v>202</v>
      </c>
      <c r="G6" s="129" t="s">
        <v>3</v>
      </c>
      <c r="H6" s="129" t="s">
        <v>4</v>
      </c>
      <c r="I6" s="129" t="s">
        <v>5</v>
      </c>
      <c r="J6" s="226" t="s">
        <v>202</v>
      </c>
      <c r="K6" s="129" t="s">
        <v>3</v>
      </c>
      <c r="L6" s="129" t="s">
        <v>4</v>
      </c>
      <c r="M6" s="129" t="s">
        <v>5</v>
      </c>
      <c r="N6" s="226" t="s">
        <v>202</v>
      </c>
      <c r="O6" s="129" t="s">
        <v>3</v>
      </c>
      <c r="P6" s="129" t="s">
        <v>4</v>
      </c>
      <c r="Q6" s="129" t="s">
        <v>5</v>
      </c>
      <c r="R6" s="226" t="s">
        <v>202</v>
      </c>
      <c r="S6" s="74"/>
      <c r="T6" s="74"/>
    </row>
    <row r="7" spans="2:20" x14ac:dyDescent="0.25">
      <c r="B7" s="217" t="s">
        <v>182</v>
      </c>
      <c r="C7" s="227">
        <v>8</v>
      </c>
      <c r="D7" s="129">
        <v>1</v>
      </c>
      <c r="E7" s="227">
        <v>15</v>
      </c>
      <c r="F7" s="55">
        <v>12.5</v>
      </c>
      <c r="G7" s="227">
        <v>22</v>
      </c>
      <c r="H7" s="129">
        <v>3</v>
      </c>
      <c r="I7" s="227">
        <v>55</v>
      </c>
      <c r="J7" s="55">
        <v>13.64</v>
      </c>
      <c r="K7" s="227">
        <v>35</v>
      </c>
      <c r="L7" s="129">
        <v>3</v>
      </c>
      <c r="M7" s="227">
        <v>55</v>
      </c>
      <c r="N7" s="55">
        <v>8.57</v>
      </c>
      <c r="O7" s="227">
        <v>65</v>
      </c>
      <c r="P7" s="9">
        <v>7</v>
      </c>
      <c r="Q7" s="227">
        <v>125</v>
      </c>
      <c r="R7" s="228">
        <v>10.77</v>
      </c>
      <c r="S7" s="74"/>
      <c r="T7" s="74"/>
    </row>
    <row r="8" spans="2:20" x14ac:dyDescent="0.25">
      <c r="B8" s="217" t="s">
        <v>183</v>
      </c>
      <c r="C8" s="227">
        <v>2</v>
      </c>
      <c r="D8" s="129" t="s">
        <v>86</v>
      </c>
      <c r="E8" s="227">
        <v>3</v>
      </c>
      <c r="F8" s="55" t="s">
        <v>86</v>
      </c>
      <c r="G8" s="227">
        <v>5</v>
      </c>
      <c r="H8" s="129" t="s">
        <v>86</v>
      </c>
      <c r="I8" s="227">
        <v>18</v>
      </c>
      <c r="J8" s="55" t="s">
        <v>86</v>
      </c>
      <c r="K8" s="227">
        <v>5</v>
      </c>
      <c r="L8" s="129" t="s">
        <v>86</v>
      </c>
      <c r="M8" s="227">
        <v>7</v>
      </c>
      <c r="N8" s="55" t="s">
        <v>86</v>
      </c>
      <c r="O8" s="227">
        <v>12</v>
      </c>
      <c r="P8" s="129" t="s">
        <v>86</v>
      </c>
      <c r="Q8" s="227">
        <v>28</v>
      </c>
      <c r="R8" s="55" t="s">
        <v>86</v>
      </c>
      <c r="S8" s="74"/>
      <c r="T8" s="74"/>
    </row>
    <row r="9" spans="2:20" x14ac:dyDescent="0.25">
      <c r="B9" s="217" t="s">
        <v>184</v>
      </c>
      <c r="C9" s="227">
        <v>4</v>
      </c>
      <c r="D9" s="129" t="s">
        <v>86</v>
      </c>
      <c r="E9" s="227">
        <v>7</v>
      </c>
      <c r="F9" s="55" t="s">
        <v>86</v>
      </c>
      <c r="G9" s="227">
        <v>7</v>
      </c>
      <c r="H9" s="129" t="s">
        <v>86</v>
      </c>
      <c r="I9" s="227">
        <v>15</v>
      </c>
      <c r="J9" s="55" t="s">
        <v>86</v>
      </c>
      <c r="K9" s="227">
        <v>9</v>
      </c>
      <c r="L9" s="129">
        <v>2</v>
      </c>
      <c r="M9" s="227">
        <v>7</v>
      </c>
      <c r="N9" s="55">
        <v>22.22</v>
      </c>
      <c r="O9" s="227">
        <v>20</v>
      </c>
      <c r="P9" s="9">
        <v>2</v>
      </c>
      <c r="Q9" s="227">
        <v>29</v>
      </c>
      <c r="R9" s="228">
        <v>10</v>
      </c>
      <c r="S9" s="74"/>
      <c r="T9" s="74"/>
    </row>
    <row r="10" spans="2:20" x14ac:dyDescent="0.25">
      <c r="B10" s="217" t="s">
        <v>185</v>
      </c>
      <c r="C10" s="227">
        <v>12</v>
      </c>
      <c r="D10" s="129">
        <v>1</v>
      </c>
      <c r="E10" s="227">
        <v>24</v>
      </c>
      <c r="F10" s="129">
        <v>8.33</v>
      </c>
      <c r="G10" s="227">
        <v>13</v>
      </c>
      <c r="H10" s="129" t="s">
        <v>86</v>
      </c>
      <c r="I10" s="227">
        <v>17</v>
      </c>
      <c r="J10" s="55" t="s">
        <v>86</v>
      </c>
      <c r="K10" s="227">
        <v>20</v>
      </c>
      <c r="L10" s="129" t="s">
        <v>86</v>
      </c>
      <c r="M10" s="227">
        <v>24</v>
      </c>
      <c r="N10" s="55" t="s">
        <v>86</v>
      </c>
      <c r="O10" s="227">
        <v>45</v>
      </c>
      <c r="P10" s="129">
        <v>1</v>
      </c>
      <c r="Q10" s="227">
        <v>65</v>
      </c>
      <c r="R10" s="55">
        <v>2.2200000000000002</v>
      </c>
      <c r="S10" s="74"/>
      <c r="T10" s="74"/>
    </row>
    <row r="11" spans="2:20" x14ac:dyDescent="0.25">
      <c r="B11" s="50" t="s">
        <v>13</v>
      </c>
      <c r="C11" s="50">
        <v>26</v>
      </c>
      <c r="D11" s="8">
        <v>2</v>
      </c>
      <c r="E11" s="50">
        <v>49</v>
      </c>
      <c r="F11" s="52">
        <v>7.69</v>
      </c>
      <c r="G11" s="50">
        <v>47</v>
      </c>
      <c r="H11" s="8">
        <v>3</v>
      </c>
      <c r="I11" s="50">
        <v>105</v>
      </c>
      <c r="J11" s="52">
        <v>6.38</v>
      </c>
      <c r="K11" s="50">
        <v>69</v>
      </c>
      <c r="L11" s="8">
        <v>5</v>
      </c>
      <c r="M11" s="50">
        <v>93</v>
      </c>
      <c r="N11" s="52">
        <v>7.25</v>
      </c>
      <c r="O11" s="50">
        <v>142</v>
      </c>
      <c r="P11" s="50">
        <v>10</v>
      </c>
      <c r="Q11" s="50">
        <v>247</v>
      </c>
      <c r="R11" s="56">
        <v>7.04</v>
      </c>
      <c r="S11" s="74"/>
      <c r="T11" s="74"/>
    </row>
    <row r="12" spans="2:20" x14ac:dyDescent="0.25">
      <c r="B12" s="230" t="s">
        <v>72</v>
      </c>
      <c r="C12" s="74"/>
      <c r="D12" s="74"/>
      <c r="E12" s="74"/>
      <c r="F12" s="76"/>
      <c r="G12" s="74"/>
      <c r="H12" s="74"/>
      <c r="I12" s="230"/>
      <c r="J12" s="74"/>
      <c r="K12" s="74"/>
      <c r="L12" s="74"/>
      <c r="M12" s="74"/>
      <c r="N12" s="76"/>
      <c r="O12" s="74"/>
      <c r="P12" s="74"/>
      <c r="Q12" s="74"/>
      <c r="R12" s="76"/>
      <c r="S12" s="74"/>
      <c r="T12" s="74"/>
    </row>
    <row r="13" spans="2:20" x14ac:dyDescent="0.25">
      <c r="B13" s="229" t="s">
        <v>295</v>
      </c>
      <c r="C13" s="213"/>
      <c r="D13" s="213"/>
      <c r="E13" s="213"/>
      <c r="F13" s="213"/>
      <c r="G13" s="213"/>
      <c r="H13" s="214"/>
      <c r="I13" s="229"/>
      <c r="J13" s="213"/>
      <c r="K13" s="74"/>
      <c r="L13" s="74"/>
      <c r="M13" s="74"/>
      <c r="N13" s="76"/>
      <c r="O13" s="74"/>
      <c r="P13" s="74"/>
      <c r="Q13" s="74"/>
      <c r="R13" s="76"/>
      <c r="S13" s="74"/>
      <c r="T13" s="74"/>
    </row>
    <row r="14" spans="2:20" x14ac:dyDescent="0.25">
      <c r="B14" s="75"/>
      <c r="C14" s="74"/>
      <c r="D14" s="74"/>
      <c r="E14" s="74"/>
      <c r="F14" s="76"/>
      <c r="G14" s="74"/>
      <c r="H14" s="74"/>
      <c r="I14" s="74"/>
      <c r="J14" s="76"/>
      <c r="K14" s="74"/>
      <c r="L14" s="74"/>
      <c r="M14" s="74"/>
      <c r="N14" s="76"/>
      <c r="O14" s="74"/>
      <c r="P14" s="74"/>
      <c r="Q14" s="74"/>
      <c r="R14" s="76"/>
      <c r="S14" s="74"/>
      <c r="T14" s="74"/>
    </row>
    <row r="15" spans="2:20" x14ac:dyDescent="0.25">
      <c r="B15" s="75"/>
      <c r="C15" s="74"/>
      <c r="D15" s="74"/>
      <c r="E15" s="74"/>
      <c r="F15" s="76"/>
      <c r="G15" s="74"/>
      <c r="H15" s="74"/>
      <c r="I15" s="74"/>
      <c r="J15" s="76"/>
      <c r="K15" s="74"/>
      <c r="L15" s="74"/>
      <c r="M15" s="74"/>
      <c r="N15" s="76"/>
      <c r="O15" s="74"/>
      <c r="P15" s="74"/>
      <c r="Q15" s="74"/>
      <c r="R15" s="76"/>
      <c r="S15" s="74"/>
      <c r="T15" s="74"/>
    </row>
    <row r="17" ht="15" customHeight="1" x14ac:dyDescent="0.25"/>
    <row r="18"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15"/>
  <sheetViews>
    <sheetView workbookViewId="0">
      <selection activeCell="G6" sqref="G6"/>
    </sheetView>
  </sheetViews>
  <sheetFormatPr defaultRowHeight="15" x14ac:dyDescent="0.25"/>
  <cols>
    <col min="1" max="1" width="9.140625" style="43"/>
    <col min="2" max="2" width="10.5703125" style="43" customWidth="1"/>
    <col min="3" max="16384" width="9.140625" style="43"/>
  </cols>
  <sheetData>
    <row r="2" spans="2:11" ht="15" customHeight="1" x14ac:dyDescent="0.25">
      <c r="B2" s="307" t="s">
        <v>302</v>
      </c>
      <c r="C2" s="308"/>
      <c r="D2" s="308"/>
      <c r="E2" s="308"/>
      <c r="F2" s="308"/>
      <c r="G2" s="308"/>
      <c r="H2" s="308"/>
      <c r="I2" s="308"/>
    </row>
    <row r="3" spans="2:11" ht="15" customHeight="1" x14ac:dyDescent="0.25">
      <c r="B3" s="309" t="s">
        <v>245</v>
      </c>
      <c r="C3" s="310"/>
      <c r="D3" s="310"/>
      <c r="E3" s="310"/>
      <c r="F3" s="310"/>
    </row>
    <row r="4" spans="2:11" x14ac:dyDescent="0.25">
      <c r="B4" s="311" t="s">
        <v>1</v>
      </c>
      <c r="C4" s="314">
        <v>2017</v>
      </c>
      <c r="D4" s="314">
        <v>2017</v>
      </c>
      <c r="E4" s="315">
        <v>2016</v>
      </c>
      <c r="F4" s="315">
        <v>2016</v>
      </c>
    </row>
    <row r="5" spans="2:11" ht="15" customHeight="1" x14ac:dyDescent="0.25">
      <c r="B5" s="312"/>
      <c r="C5" s="314" t="s">
        <v>9</v>
      </c>
      <c r="D5" s="314" t="s">
        <v>10</v>
      </c>
      <c r="E5" s="315" t="s">
        <v>9</v>
      </c>
      <c r="F5" s="315" t="s">
        <v>10</v>
      </c>
    </row>
    <row r="6" spans="2:11" ht="27" x14ac:dyDescent="0.25">
      <c r="B6" s="313"/>
      <c r="C6" s="122" t="s">
        <v>11</v>
      </c>
      <c r="D6" s="122" t="s">
        <v>12</v>
      </c>
      <c r="E6" s="122" t="s">
        <v>11</v>
      </c>
      <c r="F6" s="122" t="s">
        <v>12</v>
      </c>
    </row>
    <row r="7" spans="2:11" x14ac:dyDescent="0.25">
      <c r="B7" s="130" t="s">
        <v>182</v>
      </c>
      <c r="C7" s="58">
        <v>2.72</v>
      </c>
      <c r="D7" s="131">
        <v>1.88</v>
      </c>
      <c r="E7" s="61">
        <v>2.2599999999999998</v>
      </c>
      <c r="F7" s="62">
        <v>1.59</v>
      </c>
    </row>
    <row r="8" spans="2:11" x14ac:dyDescent="0.25">
      <c r="B8" s="130" t="s">
        <v>183</v>
      </c>
      <c r="C8" s="58">
        <v>0.92</v>
      </c>
      <c r="D8" s="131">
        <v>0.66</v>
      </c>
      <c r="E8" s="61">
        <v>1.5</v>
      </c>
      <c r="F8" s="62">
        <v>1.1200000000000001</v>
      </c>
    </row>
    <row r="9" spans="2:11" x14ac:dyDescent="0.25">
      <c r="B9" s="130" t="s">
        <v>184</v>
      </c>
      <c r="C9" s="58">
        <v>1.46</v>
      </c>
      <c r="D9" s="131">
        <v>1.17</v>
      </c>
      <c r="E9" s="61">
        <v>0.95</v>
      </c>
      <c r="F9" s="62">
        <v>0.75</v>
      </c>
    </row>
    <row r="10" spans="2:11" x14ac:dyDescent="0.25">
      <c r="B10" s="130" t="s">
        <v>185</v>
      </c>
      <c r="C10" s="58">
        <v>2.11</v>
      </c>
      <c r="D10" s="131">
        <v>1.52</v>
      </c>
      <c r="E10" s="61">
        <v>2.96</v>
      </c>
      <c r="F10" s="62">
        <v>2.13</v>
      </c>
    </row>
    <row r="11" spans="2:11" ht="26.25" customHeight="1" x14ac:dyDescent="0.25">
      <c r="B11" s="132" t="s">
        <v>186</v>
      </c>
      <c r="C11" s="57">
        <v>1.99</v>
      </c>
      <c r="D11" s="57">
        <v>1.45</v>
      </c>
      <c r="E11" s="57">
        <v>1.94</v>
      </c>
      <c r="F11" s="57">
        <v>1.43</v>
      </c>
    </row>
    <row r="12" spans="2:11" x14ac:dyDescent="0.25">
      <c r="B12" s="132" t="s">
        <v>7</v>
      </c>
      <c r="C12" s="57">
        <v>1.9310250210080431</v>
      </c>
      <c r="D12" s="57">
        <v>1.3505085396277106</v>
      </c>
      <c r="E12" s="57">
        <v>1.8675586349699358</v>
      </c>
      <c r="F12" s="57">
        <v>1.3004143263433918</v>
      </c>
    </row>
    <row r="13" spans="2:11" x14ac:dyDescent="0.25">
      <c r="B13" s="133" t="s">
        <v>293</v>
      </c>
      <c r="C13" s="134"/>
      <c r="D13" s="134"/>
      <c r="E13" s="134"/>
      <c r="F13" s="134"/>
      <c r="J13" s="133"/>
      <c r="K13" s="134"/>
    </row>
    <row r="14" spans="2:11" x14ac:dyDescent="0.25">
      <c r="B14" s="133" t="s">
        <v>294</v>
      </c>
      <c r="C14" s="134"/>
      <c r="D14" s="134"/>
      <c r="E14" s="134"/>
      <c r="F14" s="134"/>
      <c r="J14" s="133"/>
      <c r="K14" s="134"/>
    </row>
    <row r="15" spans="2:11" x14ac:dyDescent="0.25">
      <c r="B15" s="133"/>
      <c r="C15" s="134"/>
      <c r="D15" s="134"/>
      <c r="E15" s="134"/>
      <c r="F15" s="134"/>
      <c r="J15" s="133"/>
      <c r="K15" s="134"/>
    </row>
  </sheetData>
  <mergeCells count="5">
    <mergeCell ref="B3:F3"/>
    <mergeCell ref="B4:B6"/>
    <mergeCell ref="C4:D5"/>
    <mergeCell ref="E4:F5"/>
    <mergeCell ref="B2:I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M15"/>
  <sheetViews>
    <sheetView workbookViewId="0">
      <selection activeCell="P32" sqref="P32"/>
    </sheetView>
  </sheetViews>
  <sheetFormatPr defaultRowHeight="15" x14ac:dyDescent="0.25"/>
  <cols>
    <col min="1" max="1" width="9.140625" style="43"/>
    <col min="2" max="2" width="16.7109375" style="43" customWidth="1"/>
    <col min="3" max="3" width="7.140625" style="43" customWidth="1"/>
    <col min="4" max="4" width="4.28515625" style="43" customWidth="1"/>
    <col min="5" max="5" width="6.7109375" style="43" customWidth="1"/>
    <col min="6" max="6" width="4.42578125" style="43" customWidth="1"/>
    <col min="7" max="7" width="5.85546875" style="43" customWidth="1"/>
    <col min="8" max="8" width="4.28515625" style="43" customWidth="1"/>
    <col min="9" max="9" width="5.5703125" style="43" customWidth="1"/>
    <col min="10" max="10" width="4.42578125" style="43" customWidth="1"/>
    <col min="11" max="11" width="7.42578125" style="43" customWidth="1"/>
    <col min="12" max="12" width="6.5703125" style="43" customWidth="1"/>
    <col min="13" max="13" width="6.85546875" style="43" customWidth="1"/>
    <col min="14" max="16384" width="9.140625" style="43"/>
  </cols>
  <sheetData>
    <row r="3" spans="2:13" ht="15.75" thickBot="1" x14ac:dyDescent="0.3">
      <c r="B3" s="44" t="s">
        <v>224</v>
      </c>
    </row>
    <row r="4" spans="2:13" ht="15" customHeight="1" x14ac:dyDescent="0.25">
      <c r="B4" s="361" t="s">
        <v>136</v>
      </c>
      <c r="C4" s="364">
        <v>2017</v>
      </c>
      <c r="D4" s="364"/>
      <c r="E4" s="364"/>
      <c r="F4" s="364"/>
      <c r="G4" s="364"/>
      <c r="H4" s="364"/>
      <c r="I4" s="364"/>
      <c r="J4" s="364"/>
      <c r="K4" s="366" t="s">
        <v>137</v>
      </c>
      <c r="L4" s="366"/>
      <c r="M4" s="366"/>
    </row>
    <row r="5" spans="2:13" ht="15" customHeight="1" thickBot="1" x14ac:dyDescent="0.3">
      <c r="B5" s="362"/>
      <c r="C5" s="365"/>
      <c r="D5" s="365"/>
      <c r="E5" s="365"/>
      <c r="F5" s="365"/>
      <c r="G5" s="365"/>
      <c r="H5" s="365"/>
      <c r="I5" s="365"/>
      <c r="J5" s="365"/>
      <c r="K5" s="367" t="s">
        <v>138</v>
      </c>
      <c r="L5" s="367"/>
      <c r="M5" s="367"/>
    </row>
    <row r="6" spans="2:13" ht="27.75" thickBot="1" x14ac:dyDescent="0.3">
      <c r="B6" s="363"/>
      <c r="C6" s="231" t="s">
        <v>139</v>
      </c>
      <c r="D6" s="232" t="s">
        <v>108</v>
      </c>
      <c r="E6" s="231" t="s">
        <v>3</v>
      </c>
      <c r="F6" s="232" t="s">
        <v>108</v>
      </c>
      <c r="G6" s="231" t="s">
        <v>4</v>
      </c>
      <c r="H6" s="232" t="s">
        <v>108</v>
      </c>
      <c r="I6" s="231" t="s">
        <v>5</v>
      </c>
      <c r="J6" s="232" t="s">
        <v>108</v>
      </c>
      <c r="K6" s="231" t="s">
        <v>3</v>
      </c>
      <c r="L6" s="231" t="s">
        <v>4</v>
      </c>
      <c r="M6" s="231" t="s">
        <v>5</v>
      </c>
    </row>
    <row r="7" spans="2:13" ht="15.75" thickBot="1" x14ac:dyDescent="0.3">
      <c r="B7" s="233" t="s">
        <v>140</v>
      </c>
      <c r="C7" s="234">
        <v>8</v>
      </c>
      <c r="D7" s="235">
        <v>3.6866359447004609</v>
      </c>
      <c r="E7" s="236">
        <v>1826</v>
      </c>
      <c r="F7" s="237">
        <v>52.652825836216842</v>
      </c>
      <c r="G7" s="238">
        <v>15</v>
      </c>
      <c r="H7" s="235">
        <v>21.739130434782609</v>
      </c>
      <c r="I7" s="239">
        <v>2297</v>
      </c>
      <c r="J7" s="237">
        <v>49.133689839572192</v>
      </c>
      <c r="K7" s="235">
        <v>0.10964912280701355</v>
      </c>
      <c r="L7" s="240">
        <v>-11.764705882352942</v>
      </c>
      <c r="M7" s="235" t="s">
        <v>86</v>
      </c>
    </row>
    <row r="8" spans="2:13" ht="15.75" thickBot="1" x14ac:dyDescent="0.3">
      <c r="B8" s="233" t="s">
        <v>142</v>
      </c>
      <c r="C8" s="234">
        <v>123</v>
      </c>
      <c r="D8" s="235">
        <v>56.682027649769587</v>
      </c>
      <c r="E8" s="236">
        <v>1307</v>
      </c>
      <c r="F8" s="237">
        <v>37.687427912341406</v>
      </c>
      <c r="G8" s="238">
        <v>41</v>
      </c>
      <c r="H8" s="235">
        <v>59.420289855072461</v>
      </c>
      <c r="I8" s="239">
        <v>1902</v>
      </c>
      <c r="J8" s="237">
        <v>40.684491978609628</v>
      </c>
      <c r="K8" s="235">
        <v>2.3492560689115152</v>
      </c>
      <c r="L8" s="240">
        <v>20.588235294117638</v>
      </c>
      <c r="M8" s="235">
        <v>4.162102957283679</v>
      </c>
    </row>
    <row r="9" spans="2:13" ht="15.75" thickBot="1" x14ac:dyDescent="0.3">
      <c r="B9" s="241" t="s">
        <v>143</v>
      </c>
      <c r="C9" s="242">
        <v>131</v>
      </c>
      <c r="D9" s="235">
        <v>60.36866359447005</v>
      </c>
      <c r="E9" s="243">
        <v>3133</v>
      </c>
      <c r="F9" s="244">
        <v>90.34025374855824</v>
      </c>
      <c r="G9" s="245">
        <v>56</v>
      </c>
      <c r="H9" s="246">
        <v>81.159420289855078</v>
      </c>
      <c r="I9" s="247">
        <v>4199</v>
      </c>
      <c r="J9" s="244">
        <v>89.818181818181813</v>
      </c>
      <c r="K9" s="246">
        <v>1.0319251854240576</v>
      </c>
      <c r="L9" s="248">
        <v>9.8039215686274588</v>
      </c>
      <c r="M9" s="246">
        <v>1.8433179723502207</v>
      </c>
    </row>
    <row r="10" spans="2:13" ht="15.75" thickBot="1" x14ac:dyDescent="0.3">
      <c r="B10" s="233" t="s">
        <v>144</v>
      </c>
      <c r="C10" s="234">
        <v>62</v>
      </c>
      <c r="D10" s="235">
        <v>28.571428571428569</v>
      </c>
      <c r="E10" s="236">
        <v>301</v>
      </c>
      <c r="F10" s="237">
        <v>8.6793540945790095</v>
      </c>
      <c r="G10" s="238">
        <v>12</v>
      </c>
      <c r="H10" s="235">
        <v>17.391304347826086</v>
      </c>
      <c r="I10" s="239">
        <v>429</v>
      </c>
      <c r="J10" s="237">
        <v>9.1764705882352935</v>
      </c>
      <c r="K10" s="235">
        <v>-7.0987654320987588</v>
      </c>
      <c r="L10" s="240">
        <v>-7.6923076923076934</v>
      </c>
      <c r="M10" s="235">
        <v>-7.7419354838709609</v>
      </c>
    </row>
    <row r="11" spans="2:13" ht="15.75" thickBot="1" x14ac:dyDescent="0.3">
      <c r="B11" s="233" t="s">
        <v>145</v>
      </c>
      <c r="C11" s="234">
        <v>24</v>
      </c>
      <c r="D11" s="235">
        <v>11.059907834101383</v>
      </c>
      <c r="E11" s="236">
        <v>34</v>
      </c>
      <c r="F11" s="237">
        <v>0.98039215686274506</v>
      </c>
      <c r="G11" s="238">
        <v>1</v>
      </c>
      <c r="H11" s="235">
        <v>1.4492753623188406</v>
      </c>
      <c r="I11" s="239">
        <v>47</v>
      </c>
      <c r="J11" s="237">
        <v>1.0053475935828877</v>
      </c>
      <c r="K11" s="235">
        <v>13.333333333333329</v>
      </c>
      <c r="L11" s="240">
        <v>-66.666666666666671</v>
      </c>
      <c r="M11" s="235">
        <v>11.904761904761912</v>
      </c>
    </row>
    <row r="12" spans="2:13" ht="15.75" thickBot="1" x14ac:dyDescent="0.3">
      <c r="B12" s="249" t="s">
        <v>146</v>
      </c>
      <c r="C12" s="306">
        <v>86</v>
      </c>
      <c r="D12" s="61">
        <v>39.631336405529957</v>
      </c>
      <c r="E12" s="250">
        <v>335</v>
      </c>
      <c r="F12" s="244">
        <v>9.6597462514417529</v>
      </c>
      <c r="G12" s="251">
        <v>13</v>
      </c>
      <c r="H12" s="246">
        <v>18.840579710144929</v>
      </c>
      <c r="I12" s="252">
        <v>476</v>
      </c>
      <c r="J12" s="253">
        <v>10.181818181818182</v>
      </c>
      <c r="K12" s="246">
        <v>-5.367231638418076</v>
      </c>
      <c r="L12" s="254">
        <v>-18.75</v>
      </c>
      <c r="M12" s="246">
        <v>-6.1143984220907299</v>
      </c>
    </row>
    <row r="13" spans="2:13" ht="15.75" thickBot="1" x14ac:dyDescent="0.3">
      <c r="B13" s="255" t="s">
        <v>186</v>
      </c>
      <c r="C13" s="256">
        <v>217</v>
      </c>
      <c r="D13" s="257">
        <v>100</v>
      </c>
      <c r="E13" s="258">
        <v>3468</v>
      </c>
      <c r="F13" s="257">
        <v>100</v>
      </c>
      <c r="G13" s="259">
        <v>69</v>
      </c>
      <c r="H13" s="257">
        <v>100</v>
      </c>
      <c r="I13" s="260">
        <v>4675</v>
      </c>
      <c r="J13" s="257">
        <v>100</v>
      </c>
      <c r="K13" s="257">
        <v>0.37626628075253166</v>
      </c>
      <c r="L13" s="257">
        <v>2.985074626865682</v>
      </c>
      <c r="M13" s="257">
        <v>0.97192224622028789</v>
      </c>
    </row>
    <row r="15" spans="2:13" ht="16.5" customHeight="1" x14ac:dyDescent="0.25"/>
  </sheetData>
  <mergeCells count="4">
    <mergeCell ref="B4:B6"/>
    <mergeCell ref="C4:J5"/>
    <mergeCell ref="K4:M4"/>
    <mergeCell ref="K5:M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4:J21"/>
  <sheetViews>
    <sheetView workbookViewId="0">
      <selection activeCell="E20" sqref="E20"/>
    </sheetView>
  </sheetViews>
  <sheetFormatPr defaultRowHeight="15" x14ac:dyDescent="0.25"/>
  <cols>
    <col min="1" max="2" width="9.140625" style="43"/>
    <col min="3" max="3" width="22.42578125" style="43" customWidth="1"/>
    <col min="4" max="16384" width="9.140625" style="43"/>
  </cols>
  <sheetData>
    <row r="4" spans="3:10" x14ac:dyDescent="0.25">
      <c r="C4" s="44" t="s">
        <v>225</v>
      </c>
      <c r="D4" s="44"/>
      <c r="E4" s="44"/>
      <c r="F4" s="44"/>
      <c r="G4" s="44"/>
    </row>
    <row r="5" spans="3:10" x14ac:dyDescent="0.25">
      <c r="C5" s="368" t="s">
        <v>147</v>
      </c>
      <c r="D5" s="368"/>
      <c r="E5" s="368"/>
      <c r="F5" s="368"/>
      <c r="G5" s="368"/>
    </row>
    <row r="6" spans="3:10" ht="15" customHeight="1" x14ac:dyDescent="0.25">
      <c r="C6" s="369" t="s">
        <v>136</v>
      </c>
      <c r="D6" s="314">
        <v>2017</v>
      </c>
      <c r="E6" s="314"/>
      <c r="F6" s="323">
        <v>2016</v>
      </c>
      <c r="G6" s="323"/>
    </row>
    <row r="7" spans="3:10" x14ac:dyDescent="0.25">
      <c r="C7" s="362"/>
      <c r="D7" s="314"/>
      <c r="E7" s="314"/>
      <c r="F7" s="323"/>
      <c r="G7" s="323"/>
    </row>
    <row r="8" spans="3:10" ht="27" x14ac:dyDescent="0.25">
      <c r="C8" s="370"/>
      <c r="D8" s="122" t="s">
        <v>11</v>
      </c>
      <c r="E8" s="122" t="s">
        <v>12</v>
      </c>
      <c r="F8" s="122" t="s">
        <v>11</v>
      </c>
      <c r="G8" s="122" t="s">
        <v>12</v>
      </c>
    </row>
    <row r="9" spans="3:10" x14ac:dyDescent="0.25">
      <c r="C9" s="261" t="s">
        <v>140</v>
      </c>
      <c r="D9" s="58">
        <v>0.8214676889375685</v>
      </c>
      <c r="E9" s="131">
        <v>0.64878892733564009</v>
      </c>
      <c r="F9" s="58">
        <v>0.93201754385964908</v>
      </c>
      <c r="G9" s="131">
        <v>0.73465859982713921</v>
      </c>
    </row>
    <row r="10" spans="3:10" x14ac:dyDescent="0.25">
      <c r="C10" s="261" t="s">
        <v>142</v>
      </c>
      <c r="D10" s="58">
        <v>3.1369548584544757</v>
      </c>
      <c r="E10" s="131">
        <v>2.1101389603705609</v>
      </c>
      <c r="F10" s="58">
        <v>2.6624902114330462</v>
      </c>
      <c r="G10" s="131">
        <v>1.827956989247312</v>
      </c>
    </row>
    <row r="11" spans="3:10" x14ac:dyDescent="0.25">
      <c r="C11" s="262" t="s">
        <v>143</v>
      </c>
      <c r="D11" s="59">
        <v>1.7874241940631981</v>
      </c>
      <c r="E11" s="60">
        <v>1.3160987074030552</v>
      </c>
      <c r="F11" s="59">
        <v>1.6446307642695903</v>
      </c>
      <c r="G11" s="60">
        <v>1.2218495448011502</v>
      </c>
    </row>
    <row r="12" spans="3:10" x14ac:dyDescent="0.25">
      <c r="C12" s="261" t="s">
        <v>144</v>
      </c>
      <c r="D12" s="58">
        <v>3.9867109634551494</v>
      </c>
      <c r="E12" s="131">
        <v>2.7210884353741496</v>
      </c>
      <c r="F12" s="58">
        <v>4.0123456790123457</v>
      </c>
      <c r="G12" s="131">
        <v>2.7196652719665275</v>
      </c>
    </row>
    <row r="13" spans="3:10" x14ac:dyDescent="0.25">
      <c r="C13" s="261" t="s">
        <v>145</v>
      </c>
      <c r="D13" s="58">
        <v>2.9411764705882351</v>
      </c>
      <c r="E13" s="131">
        <v>2.083333333333333</v>
      </c>
      <c r="F13" s="58">
        <v>10</v>
      </c>
      <c r="G13" s="131">
        <v>6.666666666666667</v>
      </c>
    </row>
    <row r="14" spans="3:10" x14ac:dyDescent="0.25">
      <c r="C14" s="263" t="s">
        <v>146</v>
      </c>
      <c r="D14" s="59">
        <v>3.8805970149253728</v>
      </c>
      <c r="E14" s="60">
        <v>2.6584867075664622</v>
      </c>
      <c r="F14" s="59">
        <v>4.5197740112994351</v>
      </c>
      <c r="G14" s="60">
        <v>3.0592734225621414</v>
      </c>
    </row>
    <row r="15" spans="3:10" x14ac:dyDescent="0.25">
      <c r="C15" s="132" t="s">
        <v>186</v>
      </c>
      <c r="D15" s="57">
        <v>1.9896193771626298</v>
      </c>
      <c r="E15" s="57">
        <v>1.4544688026981449</v>
      </c>
      <c r="F15" s="57">
        <v>1.939218523878437</v>
      </c>
      <c r="G15" s="57">
        <v>1.4264424100489674</v>
      </c>
    </row>
    <row r="16" spans="3:10" ht="16.5" customHeight="1" x14ac:dyDescent="0.3">
      <c r="C16" s="371" t="s">
        <v>310</v>
      </c>
      <c r="D16" s="372"/>
      <c r="E16" s="372"/>
      <c r="F16" s="372"/>
      <c r="G16" s="372"/>
      <c r="H16" s="372"/>
      <c r="I16" s="372"/>
      <c r="J16" s="372"/>
    </row>
    <row r="17" spans="3:10" ht="16.5" customHeight="1" x14ac:dyDescent="0.25">
      <c r="C17" s="133" t="s">
        <v>311</v>
      </c>
      <c r="D17" s="133"/>
      <c r="E17" s="133"/>
      <c r="F17" s="133"/>
      <c r="G17" s="133"/>
      <c r="H17" s="133"/>
      <c r="I17" s="133"/>
      <c r="J17" s="133"/>
    </row>
    <row r="21" spans="3:10" ht="15" customHeight="1" x14ac:dyDescent="0.25"/>
  </sheetData>
  <mergeCells count="5">
    <mergeCell ref="C5:G5"/>
    <mergeCell ref="C6:C8"/>
    <mergeCell ref="D6:E7"/>
    <mergeCell ref="F6:G7"/>
    <mergeCell ref="C16:J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P24"/>
  <sheetViews>
    <sheetView zoomScaleNormal="100" workbookViewId="0">
      <selection activeCell="G32" sqref="G32"/>
    </sheetView>
  </sheetViews>
  <sheetFormatPr defaultRowHeight="15" x14ac:dyDescent="0.25"/>
  <cols>
    <col min="1" max="1" width="27.28515625" style="43" customWidth="1"/>
    <col min="2" max="16384" width="9.140625" style="43"/>
  </cols>
  <sheetData>
    <row r="2" spans="1:16" ht="15" customHeight="1" x14ac:dyDescent="0.25">
      <c r="A2" s="46" t="s">
        <v>312</v>
      </c>
      <c r="B2" s="46"/>
      <c r="C2" s="46"/>
      <c r="D2" s="46"/>
      <c r="E2" s="46"/>
      <c r="F2" s="46"/>
      <c r="G2" s="46"/>
      <c r="H2" s="46"/>
      <c r="I2" s="46"/>
    </row>
    <row r="3" spans="1:16" x14ac:dyDescent="0.25">
      <c r="A3" s="375" t="s">
        <v>73</v>
      </c>
      <c r="B3" s="376"/>
      <c r="C3" s="376"/>
      <c r="D3" s="376"/>
      <c r="E3" s="376"/>
      <c r="F3" s="376"/>
      <c r="G3" s="376"/>
      <c r="H3" s="376"/>
    </row>
    <row r="4" spans="1:16" ht="15" customHeight="1" x14ac:dyDescent="0.25">
      <c r="A4" s="377" t="s">
        <v>74</v>
      </c>
      <c r="B4" s="378" t="s">
        <v>45</v>
      </c>
      <c r="C4" s="378"/>
      <c r="D4" s="378"/>
      <c r="E4" s="373" t="s">
        <v>75</v>
      </c>
      <c r="F4" s="373"/>
      <c r="G4" s="373"/>
      <c r="H4" s="374" t="s">
        <v>16</v>
      </c>
    </row>
    <row r="5" spans="1:16" x14ac:dyDescent="0.25">
      <c r="A5" s="377"/>
      <c r="B5" s="63" t="s">
        <v>3</v>
      </c>
      <c r="C5" s="63" t="s">
        <v>4</v>
      </c>
      <c r="D5" s="63" t="s">
        <v>5</v>
      </c>
      <c r="E5" s="63" t="s">
        <v>3</v>
      </c>
      <c r="F5" s="63" t="s">
        <v>4</v>
      </c>
      <c r="G5" s="63" t="s">
        <v>5</v>
      </c>
      <c r="H5" s="374"/>
    </row>
    <row r="6" spans="1:16" x14ac:dyDescent="0.25">
      <c r="A6" s="167" t="s">
        <v>76</v>
      </c>
      <c r="B6" s="156">
        <v>197</v>
      </c>
      <c r="C6" s="157">
        <v>11</v>
      </c>
      <c r="D6" s="156">
        <v>322</v>
      </c>
      <c r="E6" s="264">
        <v>5.68</v>
      </c>
      <c r="F6" s="142">
        <v>15.94</v>
      </c>
      <c r="G6" s="264">
        <v>6.89</v>
      </c>
      <c r="H6" s="142">
        <f>+C6/B6*100</f>
        <v>5.5837563451776653</v>
      </c>
      <c r="J6" s="84"/>
      <c r="K6" s="84"/>
      <c r="L6" s="84"/>
      <c r="M6" s="84"/>
      <c r="N6" s="84"/>
      <c r="O6" s="84"/>
      <c r="P6" s="84"/>
    </row>
    <row r="7" spans="1:16" x14ac:dyDescent="0.25">
      <c r="A7" s="167" t="s">
        <v>77</v>
      </c>
      <c r="B7" s="156">
        <v>1097</v>
      </c>
      <c r="C7" s="157">
        <v>18</v>
      </c>
      <c r="D7" s="156">
        <v>1543</v>
      </c>
      <c r="E7" s="264">
        <v>31.63</v>
      </c>
      <c r="F7" s="142">
        <v>26.09</v>
      </c>
      <c r="G7" s="264">
        <v>33.01</v>
      </c>
      <c r="H7" s="142">
        <f t="shared" ref="H7:H14" si="0">+C7/B7*100</f>
        <v>1.6408386508659982</v>
      </c>
      <c r="J7" s="84"/>
      <c r="K7" s="84"/>
      <c r="L7" s="84"/>
      <c r="M7" s="84"/>
      <c r="N7" s="84"/>
      <c r="O7" s="84"/>
      <c r="P7" s="84"/>
    </row>
    <row r="8" spans="1:16" x14ac:dyDescent="0.25">
      <c r="A8" s="167" t="s">
        <v>78</v>
      </c>
      <c r="B8" s="156">
        <v>334</v>
      </c>
      <c r="C8" s="157" t="s">
        <v>86</v>
      </c>
      <c r="D8" s="156">
        <v>441</v>
      </c>
      <c r="E8" s="264">
        <v>9.6300000000000008</v>
      </c>
      <c r="F8" s="142" t="s">
        <v>86</v>
      </c>
      <c r="G8" s="264">
        <v>9.43</v>
      </c>
      <c r="H8" s="142" t="s">
        <v>86</v>
      </c>
      <c r="J8" s="84"/>
      <c r="K8" s="84"/>
      <c r="L8" s="84"/>
      <c r="M8" s="84"/>
      <c r="N8" s="84"/>
      <c r="O8" s="84"/>
      <c r="P8" s="84"/>
    </row>
    <row r="9" spans="1:16" x14ac:dyDescent="0.25">
      <c r="A9" s="167" t="s">
        <v>79</v>
      </c>
      <c r="B9" s="156">
        <v>653</v>
      </c>
      <c r="C9" s="157">
        <v>7</v>
      </c>
      <c r="D9" s="156">
        <v>1020</v>
      </c>
      <c r="E9" s="264">
        <v>18.829999999999998</v>
      </c>
      <c r="F9" s="142">
        <v>10.14</v>
      </c>
      <c r="G9" s="264">
        <v>21.82</v>
      </c>
      <c r="H9" s="142">
        <f t="shared" si="0"/>
        <v>1.0719754977029097</v>
      </c>
      <c r="J9" s="84"/>
      <c r="K9" s="84"/>
      <c r="L9" s="84"/>
      <c r="M9" s="84"/>
      <c r="N9" s="84"/>
      <c r="O9" s="84"/>
      <c r="P9" s="84"/>
    </row>
    <row r="10" spans="1:16" ht="27" x14ac:dyDescent="0.25">
      <c r="A10" s="167" t="s">
        <v>80</v>
      </c>
      <c r="B10" s="156">
        <v>86</v>
      </c>
      <c r="C10" s="157">
        <v>1</v>
      </c>
      <c r="D10" s="156">
        <v>111</v>
      </c>
      <c r="E10" s="264">
        <v>2.48</v>
      </c>
      <c r="F10" s="142">
        <v>1.45</v>
      </c>
      <c r="G10" s="264">
        <v>2.37</v>
      </c>
      <c r="H10" s="142">
        <f t="shared" si="0"/>
        <v>1.1627906976744187</v>
      </c>
      <c r="J10" s="84"/>
      <c r="K10" s="84"/>
      <c r="L10" s="84"/>
      <c r="M10" s="84"/>
      <c r="N10" s="84"/>
      <c r="O10" s="84"/>
      <c r="P10" s="84"/>
    </row>
    <row r="11" spans="1:16" x14ac:dyDescent="0.25">
      <c r="A11" s="265" t="s">
        <v>81</v>
      </c>
      <c r="B11" s="266">
        <v>2367</v>
      </c>
      <c r="C11" s="267">
        <v>37</v>
      </c>
      <c r="D11" s="266">
        <v>3437</v>
      </c>
      <c r="E11" s="268">
        <v>68.25</v>
      </c>
      <c r="F11" s="269">
        <v>53.62</v>
      </c>
      <c r="G11" s="268">
        <v>73.52</v>
      </c>
      <c r="H11" s="269">
        <f t="shared" si="0"/>
        <v>1.563160118293198</v>
      </c>
      <c r="J11" s="127">
        <f>(B11/B20)</f>
        <v>0.68252595155709339</v>
      </c>
      <c r="K11" s="84"/>
      <c r="L11" s="84"/>
      <c r="M11" s="84"/>
      <c r="N11" s="84"/>
      <c r="O11" s="84"/>
      <c r="P11" s="84"/>
    </row>
    <row r="12" spans="1:16" x14ac:dyDescent="0.25">
      <c r="A12" s="167" t="s">
        <v>82</v>
      </c>
      <c r="B12" s="156">
        <v>386</v>
      </c>
      <c r="C12" s="157">
        <v>7</v>
      </c>
      <c r="D12" s="156">
        <v>421</v>
      </c>
      <c r="E12" s="264">
        <v>11.13</v>
      </c>
      <c r="F12" s="142">
        <v>10.14</v>
      </c>
      <c r="G12" s="264">
        <v>9.01</v>
      </c>
      <c r="H12" s="142">
        <f t="shared" si="0"/>
        <v>1.8134715025906734</v>
      </c>
      <c r="J12" s="84"/>
      <c r="K12" s="84"/>
      <c r="L12" s="84"/>
      <c r="M12" s="84"/>
      <c r="N12" s="84"/>
      <c r="O12" s="84"/>
      <c r="P12" s="84"/>
    </row>
    <row r="13" spans="1:16" x14ac:dyDescent="0.25">
      <c r="A13" s="167" t="s">
        <v>83</v>
      </c>
      <c r="B13" s="156">
        <v>49</v>
      </c>
      <c r="C13" s="157">
        <v>1</v>
      </c>
      <c r="D13" s="156">
        <v>58</v>
      </c>
      <c r="E13" s="264">
        <v>1.41</v>
      </c>
      <c r="F13" s="142">
        <v>1.45</v>
      </c>
      <c r="G13" s="264">
        <v>1.24</v>
      </c>
      <c r="H13" s="142">
        <f t="shared" si="0"/>
        <v>2.0408163265306123</v>
      </c>
      <c r="J13" s="84"/>
      <c r="K13" s="84"/>
      <c r="L13" s="84"/>
      <c r="M13" s="84"/>
      <c r="N13" s="84"/>
      <c r="O13" s="84"/>
      <c r="P13" s="84"/>
    </row>
    <row r="14" spans="1:16" x14ac:dyDescent="0.25">
      <c r="A14" s="167" t="s">
        <v>84</v>
      </c>
      <c r="B14" s="156">
        <v>128</v>
      </c>
      <c r="C14" s="157">
        <v>7</v>
      </c>
      <c r="D14" s="156">
        <v>150</v>
      </c>
      <c r="E14" s="264">
        <v>3.69</v>
      </c>
      <c r="F14" s="142">
        <v>10.14</v>
      </c>
      <c r="G14" s="264">
        <v>3.21</v>
      </c>
      <c r="H14" s="142">
        <f t="shared" si="0"/>
        <v>5.46875</v>
      </c>
      <c r="J14" s="84"/>
      <c r="K14" s="84"/>
      <c r="L14" s="84"/>
      <c r="M14" s="84"/>
      <c r="N14" s="84"/>
      <c r="O14" s="84"/>
      <c r="P14" s="84"/>
    </row>
    <row r="15" spans="1:16" x14ac:dyDescent="0.25">
      <c r="A15" s="167" t="s">
        <v>85</v>
      </c>
      <c r="B15" s="156" t="s">
        <v>86</v>
      </c>
      <c r="C15" s="157" t="s">
        <v>86</v>
      </c>
      <c r="D15" s="156" t="s">
        <v>86</v>
      </c>
      <c r="E15" s="264" t="s">
        <v>86</v>
      </c>
      <c r="F15" s="142" t="s">
        <v>86</v>
      </c>
      <c r="G15" s="264" t="s">
        <v>86</v>
      </c>
      <c r="H15" s="142" t="s">
        <v>86</v>
      </c>
      <c r="J15" s="84"/>
    </row>
    <row r="16" spans="1:16" x14ac:dyDescent="0.25">
      <c r="A16" s="167" t="s">
        <v>87</v>
      </c>
      <c r="B16" s="156">
        <v>442</v>
      </c>
      <c r="C16" s="157">
        <v>15</v>
      </c>
      <c r="D16" s="156">
        <v>507</v>
      </c>
      <c r="E16" s="264">
        <v>12.75</v>
      </c>
      <c r="F16" s="142">
        <v>21.74</v>
      </c>
      <c r="G16" s="264">
        <v>10.84</v>
      </c>
      <c r="H16" s="142">
        <f>+C16/B16*100</f>
        <v>3.3936651583710407</v>
      </c>
      <c r="J16" s="84"/>
      <c r="K16" s="84"/>
      <c r="L16" s="84"/>
      <c r="M16" s="84"/>
      <c r="N16" s="84"/>
      <c r="O16" s="84"/>
      <c r="P16" s="84"/>
    </row>
    <row r="17" spans="1:16" x14ac:dyDescent="0.25">
      <c r="A17" s="167" t="s">
        <v>88</v>
      </c>
      <c r="B17" s="156">
        <v>21</v>
      </c>
      <c r="C17" s="157" t="s">
        <v>86</v>
      </c>
      <c r="D17" s="156">
        <v>24</v>
      </c>
      <c r="E17" s="264">
        <v>0.61</v>
      </c>
      <c r="F17" s="142" t="s">
        <v>86</v>
      </c>
      <c r="G17" s="264">
        <v>0.51</v>
      </c>
      <c r="H17" s="142" t="s">
        <v>86</v>
      </c>
      <c r="J17" s="84"/>
      <c r="K17" s="84"/>
      <c r="L17" s="84"/>
      <c r="M17" s="84"/>
      <c r="N17" s="84"/>
      <c r="O17" s="84"/>
      <c r="P17" s="84"/>
    </row>
    <row r="18" spans="1:16" x14ac:dyDescent="0.25">
      <c r="A18" s="167" t="s">
        <v>89</v>
      </c>
      <c r="B18" s="156">
        <v>75</v>
      </c>
      <c r="C18" s="157">
        <v>2</v>
      </c>
      <c r="D18" s="156">
        <v>78</v>
      </c>
      <c r="E18" s="264">
        <v>2.16</v>
      </c>
      <c r="F18" s="142">
        <v>2.9</v>
      </c>
      <c r="G18" s="264">
        <v>1.67</v>
      </c>
      <c r="H18" s="142">
        <f t="shared" ref="H18:H19" si="1">+C18/B18*100</f>
        <v>2.666666666666667</v>
      </c>
      <c r="J18" s="84"/>
      <c r="K18" s="84"/>
      <c r="L18" s="84"/>
      <c r="M18" s="84"/>
      <c r="N18" s="84"/>
      <c r="O18" s="84"/>
      <c r="P18" s="84"/>
    </row>
    <row r="19" spans="1:16" x14ac:dyDescent="0.25">
      <c r="A19" s="265" t="s">
        <v>90</v>
      </c>
      <c r="B19" s="266">
        <v>1101</v>
      </c>
      <c r="C19" s="267">
        <v>32</v>
      </c>
      <c r="D19" s="266">
        <v>1238</v>
      </c>
      <c r="E19" s="268">
        <v>31.75</v>
      </c>
      <c r="F19" s="269">
        <v>46.38</v>
      </c>
      <c r="G19" s="268">
        <v>26.48</v>
      </c>
      <c r="H19" s="269">
        <f t="shared" si="1"/>
        <v>2.9064486830154403</v>
      </c>
      <c r="J19" s="84"/>
      <c r="K19" s="84"/>
      <c r="L19" s="84"/>
      <c r="M19" s="84"/>
      <c r="N19" s="84"/>
      <c r="O19" s="84"/>
      <c r="P19" s="84"/>
    </row>
    <row r="20" spans="1:16" x14ac:dyDescent="0.25">
      <c r="A20" s="174" t="s">
        <v>91</v>
      </c>
      <c r="B20" s="270">
        <v>3468</v>
      </c>
      <c r="C20" s="270">
        <v>69</v>
      </c>
      <c r="D20" s="270">
        <v>4675</v>
      </c>
      <c r="E20" s="161">
        <v>100</v>
      </c>
      <c r="F20" s="178">
        <v>100</v>
      </c>
      <c r="G20" s="161">
        <v>100</v>
      </c>
      <c r="H20" s="161">
        <f>+C20/B20*100</f>
        <v>1.9896193771626298</v>
      </c>
      <c r="J20" s="84"/>
      <c r="K20" s="84"/>
      <c r="L20" s="84"/>
      <c r="M20" s="84"/>
      <c r="N20" s="84"/>
      <c r="O20" s="84"/>
      <c r="P20" s="84"/>
    </row>
    <row r="21" spans="1:16" x14ac:dyDescent="0.25">
      <c r="A21" s="271" t="s">
        <v>313</v>
      </c>
    </row>
    <row r="22" spans="1:16" ht="15" customHeight="1" x14ac:dyDescent="0.25"/>
    <row r="24" spans="1:16" ht="15" customHeight="1" x14ac:dyDescent="0.25"/>
  </sheetData>
  <mergeCells count="5">
    <mergeCell ref="E4:G4"/>
    <mergeCell ref="H4:H5"/>
    <mergeCell ref="A3:H3"/>
    <mergeCell ref="A4:A5"/>
    <mergeCell ref="B4:D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26"/>
  <sheetViews>
    <sheetView workbookViewId="0">
      <selection activeCell="L33" sqref="L33"/>
    </sheetView>
  </sheetViews>
  <sheetFormatPr defaultRowHeight="15" x14ac:dyDescent="0.25"/>
  <cols>
    <col min="1" max="1" width="61.85546875" customWidth="1"/>
  </cols>
  <sheetData>
    <row r="1" spans="1:7" ht="16.5" x14ac:dyDescent="0.3">
      <c r="A1" s="116"/>
      <c r="B1" s="117"/>
      <c r="C1" s="117"/>
      <c r="D1" s="117"/>
      <c r="E1" s="117"/>
      <c r="F1" s="117"/>
      <c r="G1" s="117"/>
    </row>
    <row r="2" spans="1:7" x14ac:dyDescent="0.25">
      <c r="A2" s="43"/>
      <c r="B2" s="43"/>
      <c r="C2" s="43"/>
      <c r="D2" s="43"/>
      <c r="E2" s="43"/>
      <c r="F2" s="43"/>
      <c r="G2" s="43"/>
    </row>
    <row r="3" spans="1:7" x14ac:dyDescent="0.25">
      <c r="A3" s="46" t="s">
        <v>314</v>
      </c>
      <c r="B3" s="43"/>
      <c r="C3" s="43"/>
      <c r="D3" s="43"/>
      <c r="E3" s="43"/>
      <c r="F3" s="43"/>
      <c r="G3" s="43"/>
    </row>
    <row r="4" spans="1:7" x14ac:dyDescent="0.25">
      <c r="A4" s="30" t="s">
        <v>105</v>
      </c>
      <c r="B4" s="43"/>
      <c r="C4" s="43"/>
      <c r="D4" s="43"/>
      <c r="E4" s="43"/>
      <c r="F4" s="43"/>
      <c r="G4" s="43"/>
    </row>
    <row r="5" spans="1:7" ht="15" customHeight="1" x14ac:dyDescent="0.25">
      <c r="A5" s="379" t="s">
        <v>106</v>
      </c>
      <c r="B5" s="380" t="s">
        <v>20</v>
      </c>
      <c r="C5" s="380"/>
      <c r="D5" s="348" t="s">
        <v>107</v>
      </c>
      <c r="E5" s="348"/>
      <c r="F5" s="380" t="s">
        <v>13</v>
      </c>
      <c r="G5" s="380"/>
    </row>
    <row r="6" spans="1:7" x14ac:dyDescent="0.25">
      <c r="A6" s="379"/>
      <c r="B6" s="272" t="s">
        <v>45</v>
      </c>
      <c r="C6" s="180" t="s">
        <v>108</v>
      </c>
      <c r="D6" s="272" t="s">
        <v>45</v>
      </c>
      <c r="E6" s="180" t="s">
        <v>108</v>
      </c>
      <c r="F6" s="272" t="s">
        <v>45</v>
      </c>
      <c r="G6" s="180" t="s">
        <v>108</v>
      </c>
    </row>
    <row r="7" spans="1:7" x14ac:dyDescent="0.25">
      <c r="A7" s="181" t="s">
        <v>109</v>
      </c>
      <c r="B7" s="273">
        <v>410</v>
      </c>
      <c r="C7" s="274">
        <v>13.290113452188008</v>
      </c>
      <c r="D7" s="273">
        <v>264</v>
      </c>
      <c r="E7" s="274">
        <v>20.323325635103924</v>
      </c>
      <c r="F7" s="273">
        <v>674</v>
      </c>
      <c r="G7" s="275">
        <v>15.374087591240876</v>
      </c>
    </row>
    <row r="8" spans="1:7" x14ac:dyDescent="0.25">
      <c r="A8" s="181" t="s">
        <v>110</v>
      </c>
      <c r="B8" s="273">
        <v>617</v>
      </c>
      <c r="C8" s="274">
        <v>20</v>
      </c>
      <c r="D8" s="273">
        <v>131</v>
      </c>
      <c r="E8" s="274">
        <v>10.0846805234796</v>
      </c>
      <c r="F8" s="273">
        <v>748</v>
      </c>
      <c r="G8" s="275">
        <v>17.062043795620436</v>
      </c>
    </row>
    <row r="9" spans="1:7" x14ac:dyDescent="0.25">
      <c r="A9" s="181" t="s">
        <v>111</v>
      </c>
      <c r="B9" s="273">
        <v>218</v>
      </c>
      <c r="C9" s="274">
        <v>7.0664505672609401</v>
      </c>
      <c r="D9" s="273">
        <v>68</v>
      </c>
      <c r="E9" s="274">
        <v>5.2347959969207079</v>
      </c>
      <c r="F9" s="273">
        <v>286</v>
      </c>
      <c r="G9" s="275">
        <v>6.523722627737226</v>
      </c>
    </row>
    <row r="10" spans="1:7" x14ac:dyDescent="0.25">
      <c r="A10" s="181" t="s">
        <v>112</v>
      </c>
      <c r="B10" s="273">
        <v>146</v>
      </c>
      <c r="C10" s="274">
        <v>4.7325769854132904</v>
      </c>
      <c r="D10" s="273">
        <v>28</v>
      </c>
      <c r="E10" s="274">
        <v>2.1555042340261741</v>
      </c>
      <c r="F10" s="273">
        <v>174</v>
      </c>
      <c r="G10" s="275">
        <v>3.968978102189781</v>
      </c>
    </row>
    <row r="11" spans="1:7" x14ac:dyDescent="0.25">
      <c r="A11" s="181" t="s">
        <v>113</v>
      </c>
      <c r="B11" s="273">
        <v>205</v>
      </c>
      <c r="C11" s="274">
        <v>6.6450567260940039</v>
      </c>
      <c r="D11" s="273">
        <v>33</v>
      </c>
      <c r="E11" s="274">
        <v>2.5404157043879905</v>
      </c>
      <c r="F11" s="273">
        <v>238</v>
      </c>
      <c r="G11" s="275">
        <v>5.4288321167883211</v>
      </c>
    </row>
    <row r="12" spans="1:7" x14ac:dyDescent="0.25">
      <c r="A12" s="181" t="s">
        <v>114</v>
      </c>
      <c r="B12" s="273">
        <v>48</v>
      </c>
      <c r="C12" s="274">
        <v>1.5559157212317665</v>
      </c>
      <c r="D12" s="276">
        <v>2</v>
      </c>
      <c r="E12" s="277" t="s">
        <v>86</v>
      </c>
      <c r="F12" s="273">
        <v>50</v>
      </c>
      <c r="G12" s="275">
        <v>1.1405109489051095</v>
      </c>
    </row>
    <row r="13" spans="1:7" x14ac:dyDescent="0.25">
      <c r="A13" s="181" t="s">
        <v>115</v>
      </c>
      <c r="B13" s="273">
        <v>299</v>
      </c>
      <c r="C13" s="274">
        <v>9.6920583468395467</v>
      </c>
      <c r="D13" s="273">
        <v>197</v>
      </c>
      <c r="E13" s="274">
        <v>15.165511932255582</v>
      </c>
      <c r="F13" s="273">
        <v>496</v>
      </c>
      <c r="G13" s="275">
        <v>11.313868613138686</v>
      </c>
    </row>
    <row r="14" spans="1:7" x14ac:dyDescent="0.25">
      <c r="A14" s="181" t="s">
        <v>116</v>
      </c>
      <c r="B14" s="273">
        <v>294</v>
      </c>
      <c r="C14" s="274">
        <v>9.5299837925445701</v>
      </c>
      <c r="D14" s="273">
        <v>195</v>
      </c>
      <c r="E14" s="274">
        <v>15.011547344110854</v>
      </c>
      <c r="F14" s="273">
        <v>489</v>
      </c>
      <c r="G14" s="275">
        <v>11.15419708029197</v>
      </c>
    </row>
    <row r="15" spans="1:7" x14ac:dyDescent="0.25">
      <c r="A15" s="181" t="s">
        <v>117</v>
      </c>
      <c r="B15" s="273">
        <v>5</v>
      </c>
      <c r="C15" s="274">
        <v>0.16207455429497569</v>
      </c>
      <c r="D15" s="273">
        <v>2</v>
      </c>
      <c r="E15" s="274">
        <v>0.15396458814472672</v>
      </c>
      <c r="F15" s="273">
        <v>7</v>
      </c>
      <c r="G15" s="274">
        <v>0.15967153284671534</v>
      </c>
    </row>
    <row r="16" spans="1:7" x14ac:dyDescent="0.25">
      <c r="A16" s="181" t="s">
        <v>118</v>
      </c>
      <c r="B16" s="273">
        <v>279</v>
      </c>
      <c r="C16" s="274">
        <v>9.0437601296596437</v>
      </c>
      <c r="D16" s="273">
        <v>178</v>
      </c>
      <c r="E16" s="274">
        <v>13.702848344880678</v>
      </c>
      <c r="F16" s="273">
        <v>457</v>
      </c>
      <c r="G16" s="274">
        <v>10.4242700729927</v>
      </c>
    </row>
    <row r="17" spans="1:7" x14ac:dyDescent="0.25">
      <c r="A17" s="181" t="s">
        <v>119</v>
      </c>
      <c r="B17" s="273">
        <v>226</v>
      </c>
      <c r="C17" s="274">
        <v>7.3257698541329006</v>
      </c>
      <c r="D17" s="273">
        <v>77</v>
      </c>
      <c r="E17" s="274">
        <v>5.9276366435719785</v>
      </c>
      <c r="F17" s="273">
        <v>303</v>
      </c>
      <c r="G17" s="274">
        <v>6.9114963503649633</v>
      </c>
    </row>
    <row r="18" spans="1:7" x14ac:dyDescent="0.25">
      <c r="A18" s="181" t="s">
        <v>120</v>
      </c>
      <c r="B18" s="273">
        <v>80</v>
      </c>
      <c r="C18" s="274">
        <v>2.5931928687196111</v>
      </c>
      <c r="D18" s="273">
        <v>10</v>
      </c>
      <c r="E18" s="274">
        <v>0.76982294072363355</v>
      </c>
      <c r="F18" s="273">
        <v>90</v>
      </c>
      <c r="G18" s="274">
        <v>2.0529197080291972</v>
      </c>
    </row>
    <row r="19" spans="1:7" x14ac:dyDescent="0.25">
      <c r="A19" s="181" t="s">
        <v>121</v>
      </c>
      <c r="B19" s="273">
        <v>65</v>
      </c>
      <c r="C19" s="274">
        <v>2.1069692058346838</v>
      </c>
      <c r="D19" s="273">
        <v>43</v>
      </c>
      <c r="E19" s="274">
        <v>3.3102386451116246</v>
      </c>
      <c r="F19" s="273">
        <v>108</v>
      </c>
      <c r="G19" s="274">
        <v>2.4635036496350367</v>
      </c>
    </row>
    <row r="20" spans="1:7" x14ac:dyDescent="0.25">
      <c r="A20" s="181" t="s">
        <v>122</v>
      </c>
      <c r="B20" s="273">
        <v>60</v>
      </c>
      <c r="C20" s="274">
        <v>1.9448946515397085</v>
      </c>
      <c r="D20" s="273">
        <v>27</v>
      </c>
      <c r="E20" s="274">
        <v>2.0785219399538106</v>
      </c>
      <c r="F20" s="273">
        <v>87</v>
      </c>
      <c r="G20" s="274">
        <v>1.9844890510948905</v>
      </c>
    </row>
    <row r="21" spans="1:7" x14ac:dyDescent="0.25">
      <c r="A21" s="181" t="s">
        <v>123</v>
      </c>
      <c r="B21" s="273">
        <v>172</v>
      </c>
      <c r="C21" s="274">
        <v>5.5753646677471638</v>
      </c>
      <c r="D21" s="276">
        <v>2</v>
      </c>
      <c r="E21" s="278">
        <v>0.15396458814472672</v>
      </c>
      <c r="F21" s="273">
        <v>174</v>
      </c>
      <c r="G21" s="274">
        <v>3.968978102189781</v>
      </c>
    </row>
    <row r="22" spans="1:7" x14ac:dyDescent="0.25">
      <c r="A22" s="181" t="s">
        <v>124</v>
      </c>
      <c r="B22" s="273">
        <v>49</v>
      </c>
      <c r="C22" s="274">
        <v>1.5883306320907615</v>
      </c>
      <c r="D22" s="273">
        <v>59</v>
      </c>
      <c r="E22" s="274">
        <v>4.5419553502694381</v>
      </c>
      <c r="F22" s="273">
        <v>108</v>
      </c>
      <c r="G22" s="274">
        <v>2.4635036496350367</v>
      </c>
    </row>
    <row r="23" spans="1:7" x14ac:dyDescent="0.25">
      <c r="A23" s="181" t="s">
        <v>125</v>
      </c>
      <c r="B23" s="273">
        <v>25</v>
      </c>
      <c r="C23" s="274">
        <v>0.81037277147487841</v>
      </c>
      <c r="D23" s="273">
        <v>1</v>
      </c>
      <c r="E23" s="274">
        <v>7.6982294072363358E-2</v>
      </c>
      <c r="F23" s="273">
        <v>26</v>
      </c>
      <c r="G23" s="274">
        <v>0.59306569343065685</v>
      </c>
    </row>
    <row r="24" spans="1:7" x14ac:dyDescent="0.25">
      <c r="A24" s="181" t="s">
        <v>126</v>
      </c>
      <c r="B24" s="273">
        <v>28</v>
      </c>
      <c r="C24" s="274">
        <v>0.90761750405186392</v>
      </c>
      <c r="D24" s="273">
        <v>38</v>
      </c>
      <c r="E24" s="274">
        <v>2.9253271747498073</v>
      </c>
      <c r="F24" s="273">
        <v>66</v>
      </c>
      <c r="G24" s="274">
        <v>1.5054744525547445</v>
      </c>
    </row>
    <row r="25" spans="1:7" x14ac:dyDescent="0.25">
      <c r="A25" s="181" t="s">
        <v>127</v>
      </c>
      <c r="B25" s="273">
        <v>15</v>
      </c>
      <c r="C25" s="274">
        <v>0.48622366288492713</v>
      </c>
      <c r="D25" s="273">
        <v>18</v>
      </c>
      <c r="E25" s="274">
        <v>1.3856812933025404</v>
      </c>
      <c r="F25" s="273">
        <v>33</v>
      </c>
      <c r="G25" s="274">
        <v>0.75273722627737227</v>
      </c>
    </row>
    <row r="26" spans="1:7" x14ac:dyDescent="0.25">
      <c r="A26" s="181" t="s">
        <v>128</v>
      </c>
      <c r="B26" s="273">
        <v>200</v>
      </c>
      <c r="C26" s="274">
        <v>6.4829821717990272</v>
      </c>
      <c r="D26" s="273">
        <v>50</v>
      </c>
      <c r="E26" s="274">
        <v>3.8491147036181679</v>
      </c>
      <c r="F26" s="273">
        <v>250</v>
      </c>
      <c r="G26" s="274">
        <v>5.7025547445255471</v>
      </c>
    </row>
    <row r="27" spans="1:7" x14ac:dyDescent="0.25">
      <c r="A27" s="181" t="s">
        <v>129</v>
      </c>
      <c r="B27" s="273">
        <v>115</v>
      </c>
      <c r="C27" s="274">
        <v>3.7277147487844409</v>
      </c>
      <c r="D27" s="273">
        <v>32</v>
      </c>
      <c r="E27" s="274">
        <v>2.4634334103156275</v>
      </c>
      <c r="F27" s="273">
        <v>147</v>
      </c>
      <c r="G27" s="274">
        <v>3.3531021897810218</v>
      </c>
    </row>
    <row r="28" spans="1:7" x14ac:dyDescent="0.25">
      <c r="A28" s="181" t="s">
        <v>130</v>
      </c>
      <c r="B28" s="273">
        <v>164</v>
      </c>
      <c r="C28" s="274">
        <v>5.3160453808752024</v>
      </c>
      <c r="D28" s="273">
        <v>13</v>
      </c>
      <c r="E28" s="274">
        <v>1.0007698229407236</v>
      </c>
      <c r="F28" s="273">
        <v>177</v>
      </c>
      <c r="G28" s="274">
        <v>4.0374087591240881</v>
      </c>
    </row>
    <row r="29" spans="1:7" x14ac:dyDescent="0.25">
      <c r="A29" s="181" t="s">
        <v>131</v>
      </c>
      <c r="B29" s="273">
        <v>2804</v>
      </c>
      <c r="C29" s="274">
        <v>90.891410048622362</v>
      </c>
      <c r="D29" s="273">
        <v>1140</v>
      </c>
      <c r="E29" s="274">
        <v>87.759815242494227</v>
      </c>
      <c r="F29" s="273">
        <v>3944</v>
      </c>
      <c r="G29" s="274">
        <v>89.96350364963503</v>
      </c>
    </row>
    <row r="30" spans="1:7" x14ac:dyDescent="0.25">
      <c r="A30" s="181" t="s">
        <v>132</v>
      </c>
      <c r="B30" s="273">
        <v>281</v>
      </c>
      <c r="C30" s="274">
        <v>9.1085899513776347</v>
      </c>
      <c r="D30" s="273">
        <v>159</v>
      </c>
      <c r="E30" s="274">
        <v>12.240184757505773</v>
      </c>
      <c r="F30" s="273">
        <v>440</v>
      </c>
      <c r="G30" s="274">
        <v>10.036496350364963</v>
      </c>
    </row>
    <row r="31" spans="1:7" x14ac:dyDescent="0.25">
      <c r="A31" s="190" t="s">
        <v>133</v>
      </c>
      <c r="B31" s="279">
        <v>3085</v>
      </c>
      <c r="C31" s="280">
        <v>100</v>
      </c>
      <c r="D31" s="279">
        <v>1299</v>
      </c>
      <c r="E31" s="280">
        <v>100</v>
      </c>
      <c r="F31" s="279">
        <v>4384</v>
      </c>
      <c r="G31" s="280">
        <v>100</v>
      </c>
    </row>
    <row r="32" spans="1:7" ht="24" customHeight="1" x14ac:dyDescent="0.25">
      <c r="A32" s="353" t="s">
        <v>134</v>
      </c>
      <c r="B32" s="354"/>
      <c r="C32" s="354"/>
      <c r="D32" s="354"/>
      <c r="E32" s="354"/>
      <c r="F32" s="354"/>
      <c r="G32" s="354"/>
    </row>
    <row r="33" spans="1:7" ht="44.25" customHeight="1" x14ac:dyDescent="0.3">
      <c r="A33" s="371" t="s">
        <v>135</v>
      </c>
      <c r="B33" s="372"/>
      <c r="C33" s="372"/>
      <c r="D33" s="372"/>
      <c r="E33" s="372"/>
      <c r="F33" s="372"/>
      <c r="G33" s="372"/>
    </row>
    <row r="34" spans="1:7" x14ac:dyDescent="0.25">
      <c r="A34" s="43"/>
      <c r="B34" s="43"/>
      <c r="C34" s="43"/>
      <c r="D34" s="43"/>
      <c r="E34" s="43"/>
      <c r="F34" s="43"/>
      <c r="G34" s="43"/>
    </row>
    <row r="35" spans="1:7" x14ac:dyDescent="0.25">
      <c r="A35" s="43"/>
      <c r="B35" s="43"/>
      <c r="C35" s="43"/>
      <c r="D35" s="43"/>
      <c r="E35" s="43"/>
      <c r="F35" s="43"/>
      <c r="G35" s="43"/>
    </row>
    <row r="36" spans="1:7" x14ac:dyDescent="0.25">
      <c r="A36" s="43"/>
      <c r="B36" s="43"/>
      <c r="C36" s="43"/>
      <c r="D36" s="43"/>
      <c r="E36" s="43"/>
      <c r="F36" s="43"/>
      <c r="G36" s="43"/>
    </row>
    <row r="37" spans="1:7" x14ac:dyDescent="0.25">
      <c r="A37" s="43"/>
      <c r="B37" s="43"/>
      <c r="C37" s="43"/>
      <c r="D37" s="43"/>
      <c r="E37" s="43"/>
      <c r="F37" s="43"/>
      <c r="G37" s="43"/>
    </row>
    <row r="38" spans="1:7" x14ac:dyDescent="0.25">
      <c r="A38" s="43"/>
      <c r="B38" s="43"/>
      <c r="C38" s="43"/>
      <c r="D38" s="43"/>
      <c r="E38" s="43"/>
      <c r="F38" s="43"/>
      <c r="G38" s="43"/>
    </row>
    <row r="39" spans="1:7" x14ac:dyDescent="0.25">
      <c r="A39" s="43"/>
      <c r="B39" s="43"/>
      <c r="C39" s="43"/>
      <c r="D39" s="43"/>
      <c r="E39" s="43"/>
      <c r="F39" s="43"/>
      <c r="G39" s="43"/>
    </row>
    <row r="40" spans="1:7" x14ac:dyDescent="0.25">
      <c r="A40" s="43"/>
      <c r="B40" s="43"/>
      <c r="C40" s="43"/>
      <c r="D40" s="43"/>
      <c r="E40" s="43"/>
      <c r="F40" s="43"/>
      <c r="G40" s="43"/>
    </row>
    <row r="41" spans="1:7" x14ac:dyDescent="0.25">
      <c r="A41" s="43"/>
      <c r="B41" s="43"/>
      <c r="C41" s="43"/>
      <c r="D41" s="43"/>
      <c r="E41" s="43"/>
      <c r="F41" s="43"/>
      <c r="G41" s="43"/>
    </row>
    <row r="42" spans="1:7" x14ac:dyDescent="0.25">
      <c r="A42" s="43"/>
      <c r="B42" s="43"/>
      <c r="C42" s="43"/>
      <c r="D42" s="43"/>
      <c r="E42" s="43"/>
      <c r="F42" s="43"/>
      <c r="G42" s="43"/>
    </row>
    <row r="43" spans="1:7" x14ac:dyDescent="0.25">
      <c r="A43" s="43"/>
      <c r="B43" s="43"/>
      <c r="C43" s="43"/>
      <c r="D43" s="43"/>
      <c r="E43" s="43"/>
      <c r="F43" s="43"/>
      <c r="G43" s="43"/>
    </row>
    <row r="44" spans="1:7" x14ac:dyDescent="0.25">
      <c r="A44" s="43"/>
      <c r="B44" s="43"/>
      <c r="C44" s="43"/>
      <c r="D44" s="43"/>
      <c r="E44" s="43"/>
      <c r="F44" s="43"/>
      <c r="G44" s="43"/>
    </row>
    <row r="45" spans="1:7" x14ac:dyDescent="0.25">
      <c r="A45" s="43"/>
      <c r="B45" s="43"/>
      <c r="C45" s="43"/>
      <c r="D45" s="43"/>
      <c r="E45" s="43"/>
      <c r="F45" s="43"/>
      <c r="G45" s="43"/>
    </row>
    <row r="46" spans="1:7" x14ac:dyDescent="0.25">
      <c r="A46" s="43"/>
      <c r="B46" s="43"/>
      <c r="C46" s="43"/>
      <c r="D46" s="43"/>
      <c r="E46" s="43"/>
      <c r="F46" s="43"/>
      <c r="G46" s="43"/>
    </row>
    <row r="47" spans="1:7" x14ac:dyDescent="0.25">
      <c r="A47" s="43"/>
      <c r="B47" s="43"/>
      <c r="C47" s="43"/>
      <c r="D47" s="43"/>
      <c r="E47" s="43"/>
      <c r="F47" s="43"/>
      <c r="G47" s="43"/>
    </row>
    <row r="48" spans="1:7" x14ac:dyDescent="0.25">
      <c r="A48" s="43"/>
      <c r="B48" s="43"/>
      <c r="C48" s="43"/>
      <c r="D48" s="43"/>
      <c r="E48" s="43"/>
      <c r="F48" s="43"/>
      <c r="G48" s="43"/>
    </row>
    <row r="49" spans="1:7" x14ac:dyDescent="0.25">
      <c r="A49" s="43"/>
      <c r="B49" s="43"/>
      <c r="C49" s="43"/>
      <c r="D49" s="43"/>
      <c r="E49" s="43"/>
      <c r="F49" s="43"/>
      <c r="G49" s="43"/>
    </row>
    <row r="50" spans="1:7" x14ac:dyDescent="0.25">
      <c r="A50" s="43"/>
      <c r="B50" s="43"/>
      <c r="C50" s="43"/>
      <c r="D50" s="43"/>
      <c r="E50" s="43"/>
      <c r="F50" s="43"/>
      <c r="G50" s="43"/>
    </row>
    <row r="51" spans="1:7" x14ac:dyDescent="0.25">
      <c r="A51" s="43"/>
      <c r="B51" s="43"/>
      <c r="C51" s="43"/>
      <c r="D51" s="43"/>
      <c r="E51" s="43"/>
      <c r="F51" s="43"/>
      <c r="G51" s="43"/>
    </row>
    <row r="52" spans="1:7" x14ac:dyDescent="0.25">
      <c r="A52" s="43"/>
      <c r="B52" s="43"/>
      <c r="C52" s="43"/>
      <c r="D52" s="43"/>
      <c r="E52" s="43"/>
      <c r="F52" s="43"/>
      <c r="G52" s="43"/>
    </row>
    <row r="53" spans="1:7" x14ac:dyDescent="0.25">
      <c r="A53" s="43"/>
      <c r="B53" s="43"/>
      <c r="C53" s="43"/>
      <c r="D53" s="43"/>
      <c r="E53" s="43"/>
      <c r="F53" s="43"/>
      <c r="G53" s="43"/>
    </row>
    <row r="54" spans="1:7" x14ac:dyDescent="0.25">
      <c r="A54" s="43"/>
      <c r="B54" s="43"/>
      <c r="C54" s="43"/>
      <c r="D54" s="43"/>
      <c r="E54" s="43"/>
      <c r="F54" s="43"/>
      <c r="G54" s="43"/>
    </row>
    <row r="55" spans="1:7" x14ac:dyDescent="0.25">
      <c r="A55" s="43"/>
      <c r="B55" s="43"/>
      <c r="C55" s="43"/>
      <c r="D55" s="43"/>
      <c r="E55" s="43"/>
      <c r="F55" s="43"/>
      <c r="G55" s="43"/>
    </row>
    <row r="56" spans="1:7" x14ac:dyDescent="0.25">
      <c r="A56" s="43"/>
      <c r="B56" s="43"/>
      <c r="C56" s="43"/>
      <c r="D56" s="43"/>
      <c r="E56" s="43"/>
      <c r="F56" s="43"/>
      <c r="G56" s="43"/>
    </row>
    <row r="57" spans="1:7" x14ac:dyDescent="0.25">
      <c r="A57" s="43"/>
      <c r="B57" s="43"/>
      <c r="C57" s="43"/>
      <c r="D57" s="43"/>
      <c r="E57" s="43"/>
      <c r="F57" s="43"/>
      <c r="G57" s="43"/>
    </row>
    <row r="58" spans="1:7" x14ac:dyDescent="0.25">
      <c r="A58" s="43"/>
      <c r="B58" s="43"/>
      <c r="C58" s="43"/>
      <c r="D58" s="43"/>
      <c r="E58" s="43"/>
      <c r="F58" s="43"/>
      <c r="G58" s="43"/>
    </row>
    <row r="59" spans="1:7" x14ac:dyDescent="0.25">
      <c r="A59" s="43"/>
      <c r="B59" s="43"/>
      <c r="C59" s="43"/>
      <c r="D59" s="43"/>
      <c r="E59" s="43"/>
      <c r="F59" s="43"/>
      <c r="G59" s="43"/>
    </row>
    <row r="60" spans="1:7" x14ac:dyDescent="0.25">
      <c r="A60" s="43"/>
      <c r="B60" s="43"/>
      <c r="C60" s="43"/>
      <c r="D60" s="43"/>
      <c r="E60" s="43"/>
      <c r="F60" s="43"/>
      <c r="G60" s="43"/>
    </row>
    <row r="61" spans="1:7" x14ac:dyDescent="0.25">
      <c r="A61" s="43"/>
      <c r="B61" s="43"/>
      <c r="C61" s="43"/>
      <c r="D61" s="43"/>
      <c r="E61" s="43"/>
      <c r="F61" s="43"/>
      <c r="G61" s="43"/>
    </row>
    <row r="62" spans="1:7" x14ac:dyDescent="0.25">
      <c r="A62" s="43"/>
      <c r="B62" s="43"/>
      <c r="C62" s="43"/>
      <c r="D62" s="43"/>
      <c r="E62" s="43"/>
      <c r="F62" s="43"/>
      <c r="G62" s="43"/>
    </row>
    <row r="63" spans="1:7" x14ac:dyDescent="0.25">
      <c r="A63" s="43"/>
      <c r="B63" s="43"/>
      <c r="C63" s="43"/>
      <c r="D63" s="43"/>
      <c r="E63" s="43"/>
      <c r="F63" s="43"/>
      <c r="G63" s="43"/>
    </row>
    <row r="64" spans="1:7" x14ac:dyDescent="0.25">
      <c r="A64" s="43"/>
      <c r="B64" s="43"/>
      <c r="C64" s="43"/>
      <c r="D64" s="43"/>
      <c r="E64" s="43"/>
      <c r="F64" s="43"/>
      <c r="G64" s="43"/>
    </row>
    <row r="65" spans="1:7" x14ac:dyDescent="0.25">
      <c r="A65" s="43"/>
      <c r="B65" s="43"/>
      <c r="C65" s="43"/>
      <c r="D65" s="43"/>
      <c r="E65" s="43"/>
      <c r="F65" s="43"/>
      <c r="G65" s="43"/>
    </row>
    <row r="66" spans="1:7" x14ac:dyDescent="0.25">
      <c r="A66" s="43"/>
      <c r="B66" s="43"/>
      <c r="C66" s="43"/>
      <c r="D66" s="43"/>
      <c r="E66" s="43"/>
      <c r="F66" s="43"/>
      <c r="G66" s="43"/>
    </row>
    <row r="67" spans="1:7" x14ac:dyDescent="0.25">
      <c r="A67" s="43"/>
      <c r="B67" s="43"/>
      <c r="C67" s="43"/>
      <c r="D67" s="43"/>
      <c r="E67" s="43"/>
      <c r="F67" s="43"/>
      <c r="G67" s="43"/>
    </row>
    <row r="68" spans="1:7" x14ac:dyDescent="0.25">
      <c r="A68" s="43"/>
      <c r="B68" s="43"/>
      <c r="C68" s="43"/>
      <c r="D68" s="43"/>
      <c r="E68" s="43"/>
      <c r="F68" s="43"/>
      <c r="G68" s="43"/>
    </row>
    <row r="69" spans="1:7" x14ac:dyDescent="0.25">
      <c r="A69" s="43"/>
      <c r="B69" s="43"/>
      <c r="C69" s="43"/>
      <c r="D69" s="43"/>
      <c r="E69" s="43"/>
      <c r="F69" s="43"/>
      <c r="G69" s="43"/>
    </row>
    <row r="70" spans="1:7" x14ac:dyDescent="0.25">
      <c r="A70" s="43"/>
      <c r="B70" s="43"/>
      <c r="C70" s="43"/>
      <c r="D70" s="43"/>
      <c r="E70" s="43"/>
      <c r="F70" s="43"/>
      <c r="G70" s="43"/>
    </row>
    <row r="71" spans="1:7" x14ac:dyDescent="0.25">
      <c r="A71" s="43"/>
      <c r="B71" s="43"/>
      <c r="C71" s="43"/>
      <c r="D71" s="43"/>
      <c r="E71" s="43"/>
      <c r="F71" s="43"/>
      <c r="G71" s="43"/>
    </row>
    <row r="72" spans="1:7" x14ac:dyDescent="0.25">
      <c r="A72" s="43"/>
      <c r="B72" s="43"/>
      <c r="C72" s="43"/>
      <c r="D72" s="43"/>
      <c r="E72" s="43"/>
      <c r="F72" s="43"/>
      <c r="G72" s="43"/>
    </row>
    <row r="73" spans="1:7" x14ac:dyDescent="0.25">
      <c r="A73" s="43"/>
      <c r="B73" s="43"/>
      <c r="C73" s="43"/>
      <c r="D73" s="43"/>
      <c r="E73" s="43"/>
      <c r="F73" s="43"/>
      <c r="G73" s="43"/>
    </row>
    <row r="74" spans="1:7" x14ac:dyDescent="0.25">
      <c r="A74" s="43"/>
      <c r="B74" s="43"/>
      <c r="C74" s="43"/>
      <c r="D74" s="43"/>
      <c r="E74" s="43"/>
      <c r="F74" s="43"/>
      <c r="G74" s="43"/>
    </row>
    <row r="75" spans="1:7" x14ac:dyDescent="0.25">
      <c r="A75" s="43"/>
      <c r="B75" s="43"/>
      <c r="C75" s="43"/>
      <c r="D75" s="43"/>
      <c r="E75" s="43"/>
      <c r="F75" s="43"/>
      <c r="G75" s="43"/>
    </row>
    <row r="76" spans="1:7" x14ac:dyDescent="0.25">
      <c r="A76" s="43"/>
      <c r="B76" s="43"/>
      <c r="C76" s="43"/>
      <c r="D76" s="43"/>
      <c r="E76" s="43"/>
      <c r="F76" s="43"/>
      <c r="G76" s="43"/>
    </row>
    <row r="77" spans="1:7" x14ac:dyDescent="0.25">
      <c r="A77" s="43"/>
      <c r="B77" s="43"/>
      <c r="C77" s="43"/>
      <c r="D77" s="43"/>
      <c r="E77" s="43"/>
      <c r="F77" s="43"/>
      <c r="G77" s="43"/>
    </row>
    <row r="78" spans="1:7" x14ac:dyDescent="0.25">
      <c r="A78" s="43"/>
      <c r="B78" s="43"/>
      <c r="C78" s="43"/>
      <c r="D78" s="43"/>
      <c r="E78" s="43"/>
      <c r="F78" s="43"/>
      <c r="G78" s="43"/>
    </row>
    <row r="79" spans="1:7" x14ac:dyDescent="0.25">
      <c r="A79" s="43"/>
      <c r="B79" s="43"/>
      <c r="C79" s="43"/>
      <c r="D79" s="43"/>
      <c r="E79" s="43"/>
      <c r="F79" s="43"/>
      <c r="G79" s="43"/>
    </row>
    <row r="80" spans="1:7" x14ac:dyDescent="0.25">
      <c r="A80" s="43"/>
      <c r="B80" s="43"/>
      <c r="C80" s="43"/>
      <c r="D80" s="43"/>
      <c r="E80" s="43"/>
      <c r="F80" s="43"/>
      <c r="G80" s="43"/>
    </row>
    <row r="81" spans="1:7" x14ac:dyDescent="0.25">
      <c r="A81" s="43"/>
      <c r="B81" s="43"/>
      <c r="C81" s="43"/>
      <c r="D81" s="43"/>
      <c r="E81" s="43"/>
      <c r="F81" s="43"/>
      <c r="G81" s="43"/>
    </row>
    <row r="82" spans="1:7" x14ac:dyDescent="0.25">
      <c r="A82" s="43"/>
      <c r="B82" s="43"/>
      <c r="C82" s="43"/>
      <c r="D82" s="43"/>
      <c r="E82" s="43"/>
      <c r="F82" s="43"/>
      <c r="G82" s="43"/>
    </row>
    <row r="83" spans="1:7" x14ac:dyDescent="0.25">
      <c r="A83" s="43"/>
      <c r="B83" s="43"/>
      <c r="C83" s="43"/>
      <c r="D83" s="43"/>
      <c r="E83" s="43"/>
      <c r="F83" s="43"/>
      <c r="G83" s="43"/>
    </row>
    <row r="84" spans="1:7" x14ac:dyDescent="0.25">
      <c r="A84" s="43"/>
      <c r="B84" s="43"/>
      <c r="C84" s="43"/>
      <c r="D84" s="43"/>
      <c r="E84" s="43"/>
      <c r="F84" s="43"/>
      <c r="G84" s="43"/>
    </row>
    <row r="85" spans="1:7" x14ac:dyDescent="0.25">
      <c r="A85" s="43"/>
      <c r="B85" s="43"/>
      <c r="C85" s="43"/>
      <c r="D85" s="43"/>
      <c r="E85" s="43"/>
      <c r="F85" s="43"/>
      <c r="G85" s="43"/>
    </row>
    <row r="86" spans="1:7" x14ac:dyDescent="0.25">
      <c r="A86" s="43"/>
      <c r="B86" s="43"/>
      <c r="C86" s="43"/>
      <c r="D86" s="43"/>
      <c r="E86" s="43"/>
      <c r="F86" s="43"/>
      <c r="G86" s="43"/>
    </row>
    <row r="87" spans="1:7" x14ac:dyDescent="0.25">
      <c r="A87" s="43"/>
      <c r="B87" s="43"/>
      <c r="C87" s="43"/>
      <c r="D87" s="43"/>
      <c r="E87" s="43"/>
      <c r="F87" s="43"/>
      <c r="G87" s="43"/>
    </row>
    <row r="88" spans="1:7" x14ac:dyDescent="0.25">
      <c r="A88" s="43"/>
      <c r="B88" s="43"/>
      <c r="C88" s="43"/>
      <c r="D88" s="43"/>
      <c r="E88" s="43"/>
      <c r="F88" s="43"/>
      <c r="G88" s="43"/>
    </row>
    <row r="89" spans="1:7" x14ac:dyDescent="0.25">
      <c r="A89" s="43"/>
      <c r="B89" s="43"/>
      <c r="C89" s="43"/>
      <c r="D89" s="43"/>
      <c r="E89" s="43"/>
      <c r="F89" s="43"/>
      <c r="G89" s="43"/>
    </row>
    <row r="90" spans="1:7" x14ac:dyDescent="0.25">
      <c r="A90" s="43"/>
      <c r="B90" s="43"/>
      <c r="C90" s="43"/>
      <c r="D90" s="43"/>
      <c r="E90" s="43"/>
      <c r="F90" s="43"/>
      <c r="G90" s="43"/>
    </row>
    <row r="91" spans="1:7" x14ac:dyDescent="0.25">
      <c r="A91" s="43"/>
      <c r="B91" s="43"/>
      <c r="C91" s="43"/>
      <c r="D91" s="43"/>
      <c r="E91" s="43"/>
      <c r="F91" s="43"/>
      <c r="G91" s="43"/>
    </row>
    <row r="92" spans="1:7" x14ac:dyDescent="0.25">
      <c r="A92" s="43"/>
      <c r="B92" s="43"/>
      <c r="C92" s="43"/>
      <c r="D92" s="43"/>
      <c r="E92" s="43"/>
      <c r="F92" s="43"/>
      <c r="G92" s="43"/>
    </row>
    <row r="93" spans="1:7" x14ac:dyDescent="0.25">
      <c r="A93" s="43"/>
      <c r="B93" s="43"/>
      <c r="C93" s="43"/>
      <c r="D93" s="43"/>
      <c r="E93" s="43"/>
      <c r="F93" s="43"/>
      <c r="G93" s="43"/>
    </row>
    <row r="94" spans="1:7" x14ac:dyDescent="0.25">
      <c r="A94" s="43"/>
      <c r="B94" s="43"/>
      <c r="C94" s="43"/>
      <c r="D94" s="43"/>
      <c r="E94" s="43"/>
      <c r="F94" s="43"/>
      <c r="G94" s="43"/>
    </row>
    <row r="95" spans="1:7" x14ac:dyDescent="0.25">
      <c r="A95" s="43"/>
      <c r="B95" s="43"/>
      <c r="C95" s="43"/>
      <c r="D95" s="43"/>
      <c r="E95" s="43"/>
      <c r="F95" s="43"/>
      <c r="G95" s="43"/>
    </row>
    <row r="96" spans="1:7" x14ac:dyDescent="0.25">
      <c r="A96" s="43"/>
      <c r="B96" s="43"/>
      <c r="C96" s="43"/>
      <c r="D96" s="43"/>
      <c r="E96" s="43"/>
      <c r="F96" s="43"/>
      <c r="G96" s="43"/>
    </row>
    <row r="97" spans="1:7" x14ac:dyDescent="0.25">
      <c r="A97" s="43"/>
      <c r="B97" s="43"/>
      <c r="C97" s="43"/>
      <c r="D97" s="43"/>
      <c r="E97" s="43"/>
      <c r="F97" s="43"/>
      <c r="G97" s="43"/>
    </row>
    <row r="98" spans="1:7" x14ac:dyDescent="0.25">
      <c r="A98" s="43"/>
      <c r="B98" s="43"/>
      <c r="C98" s="43"/>
      <c r="D98" s="43"/>
      <c r="E98" s="43"/>
      <c r="F98" s="43"/>
      <c r="G98" s="43"/>
    </row>
    <row r="99" spans="1:7" x14ac:dyDescent="0.25">
      <c r="A99" s="43"/>
      <c r="B99" s="43"/>
      <c r="C99" s="43"/>
      <c r="D99" s="43"/>
      <c r="E99" s="43"/>
      <c r="F99" s="43"/>
      <c r="G99" s="43"/>
    </row>
    <row r="100" spans="1:7" x14ac:dyDescent="0.25">
      <c r="A100" s="43"/>
      <c r="B100" s="43"/>
      <c r="C100" s="43"/>
      <c r="D100" s="43"/>
      <c r="E100" s="43"/>
      <c r="F100" s="43"/>
      <c r="G100" s="43"/>
    </row>
    <row r="101" spans="1:7" x14ac:dyDescent="0.25">
      <c r="A101" s="43"/>
      <c r="B101" s="43"/>
      <c r="C101" s="43"/>
      <c r="D101" s="43"/>
      <c r="E101" s="43"/>
      <c r="F101" s="43"/>
      <c r="G101" s="43"/>
    </row>
    <row r="102" spans="1:7" x14ac:dyDescent="0.25">
      <c r="A102" s="43"/>
      <c r="B102" s="43"/>
      <c r="C102" s="43"/>
      <c r="D102" s="43"/>
      <c r="E102" s="43"/>
      <c r="F102" s="43"/>
      <c r="G102" s="43"/>
    </row>
    <row r="103" spans="1:7" x14ac:dyDescent="0.25">
      <c r="A103" s="43"/>
      <c r="B103" s="43"/>
      <c r="C103" s="43"/>
      <c r="D103" s="43"/>
      <c r="E103" s="43"/>
      <c r="F103" s="43"/>
      <c r="G103" s="43"/>
    </row>
    <row r="104" spans="1:7" x14ac:dyDescent="0.25">
      <c r="A104" s="43"/>
      <c r="B104" s="43"/>
      <c r="C104" s="43"/>
      <c r="D104" s="43"/>
      <c r="E104" s="43"/>
      <c r="F104" s="43"/>
      <c r="G104" s="43"/>
    </row>
    <row r="105" spans="1:7" x14ac:dyDescent="0.25">
      <c r="A105" s="43"/>
      <c r="B105" s="43"/>
      <c r="C105" s="43"/>
      <c r="D105" s="43"/>
      <c r="E105" s="43"/>
      <c r="F105" s="43"/>
      <c r="G105" s="43"/>
    </row>
    <row r="106" spans="1:7" x14ac:dyDescent="0.25">
      <c r="A106" s="43"/>
      <c r="B106" s="43"/>
      <c r="C106" s="43"/>
      <c r="D106" s="43"/>
      <c r="E106" s="43"/>
      <c r="F106" s="43"/>
      <c r="G106" s="43"/>
    </row>
    <row r="107" spans="1:7" x14ac:dyDescent="0.25">
      <c r="A107" s="43"/>
      <c r="B107" s="43"/>
      <c r="C107" s="43"/>
      <c r="D107" s="43"/>
      <c r="E107" s="43"/>
      <c r="F107" s="43"/>
      <c r="G107" s="43"/>
    </row>
    <row r="108" spans="1:7" x14ac:dyDescent="0.25">
      <c r="A108" s="43"/>
      <c r="B108" s="43"/>
      <c r="C108" s="43"/>
      <c r="D108" s="43"/>
      <c r="E108" s="43"/>
      <c r="F108" s="43"/>
      <c r="G108" s="43"/>
    </row>
    <row r="109" spans="1:7" x14ac:dyDescent="0.25">
      <c r="A109" s="43"/>
      <c r="B109" s="43"/>
      <c r="C109" s="43"/>
      <c r="D109" s="43"/>
      <c r="E109" s="43"/>
      <c r="F109" s="43"/>
      <c r="G109" s="43"/>
    </row>
    <row r="110" spans="1:7" x14ac:dyDescent="0.25">
      <c r="A110" s="43"/>
      <c r="B110" s="43"/>
      <c r="C110" s="43"/>
      <c r="D110" s="43"/>
      <c r="E110" s="43"/>
      <c r="F110" s="43"/>
      <c r="G110" s="43"/>
    </row>
    <row r="111" spans="1:7" x14ac:dyDescent="0.25">
      <c r="A111" s="43"/>
      <c r="B111" s="43"/>
      <c r="C111" s="43"/>
      <c r="D111" s="43"/>
      <c r="E111" s="43"/>
      <c r="F111" s="43"/>
      <c r="G111" s="43"/>
    </row>
    <row r="112" spans="1:7" x14ac:dyDescent="0.25">
      <c r="A112" s="43"/>
      <c r="B112" s="43"/>
      <c r="C112" s="43"/>
      <c r="D112" s="43"/>
      <c r="E112" s="43"/>
      <c r="F112" s="43"/>
      <c r="G112" s="43"/>
    </row>
    <row r="113" spans="1:7" x14ac:dyDescent="0.25">
      <c r="A113" s="43"/>
      <c r="B113" s="43"/>
      <c r="C113" s="43"/>
      <c r="D113" s="43"/>
      <c r="E113" s="43"/>
      <c r="F113" s="43"/>
      <c r="G113" s="43"/>
    </row>
    <row r="114" spans="1:7" x14ac:dyDescent="0.25">
      <c r="A114" s="43"/>
      <c r="B114" s="43"/>
      <c r="C114" s="43"/>
      <c r="D114" s="43"/>
      <c r="E114" s="43"/>
      <c r="F114" s="43"/>
      <c r="G114" s="43"/>
    </row>
    <row r="115" spans="1:7" x14ac:dyDescent="0.25">
      <c r="A115" s="43"/>
      <c r="B115" s="43"/>
      <c r="C115" s="43"/>
      <c r="D115" s="43"/>
      <c r="E115" s="43"/>
      <c r="F115" s="43"/>
      <c r="G115" s="43"/>
    </row>
    <row r="116" spans="1:7" x14ac:dyDescent="0.25">
      <c r="A116" s="43"/>
      <c r="B116" s="43"/>
      <c r="C116" s="43"/>
      <c r="D116" s="43"/>
      <c r="E116" s="43"/>
      <c r="F116" s="43"/>
      <c r="G116" s="43"/>
    </row>
    <row r="117" spans="1:7" x14ac:dyDescent="0.25">
      <c r="A117" s="43"/>
      <c r="B117" s="43"/>
      <c r="C117" s="43"/>
      <c r="D117" s="43"/>
      <c r="E117" s="43"/>
      <c r="F117" s="43"/>
      <c r="G117" s="43"/>
    </row>
    <row r="118" spans="1:7" x14ac:dyDescent="0.25">
      <c r="A118" s="43"/>
      <c r="B118" s="43"/>
      <c r="C118" s="43"/>
      <c r="D118" s="43"/>
      <c r="E118" s="43"/>
      <c r="F118" s="43"/>
      <c r="G118" s="43"/>
    </row>
    <row r="119" spans="1:7" x14ac:dyDescent="0.25">
      <c r="A119" s="43"/>
      <c r="B119" s="43"/>
      <c r="C119" s="43"/>
      <c r="D119" s="43"/>
      <c r="E119" s="43"/>
      <c r="F119" s="43"/>
      <c r="G119" s="43"/>
    </row>
    <row r="120" spans="1:7" x14ac:dyDescent="0.25">
      <c r="A120" s="43"/>
      <c r="B120" s="43"/>
      <c r="C120" s="43"/>
      <c r="D120" s="43"/>
      <c r="E120" s="43"/>
      <c r="F120" s="43"/>
      <c r="G120" s="43"/>
    </row>
    <row r="121" spans="1:7" x14ac:dyDescent="0.25">
      <c r="A121" s="43"/>
      <c r="B121" s="43"/>
      <c r="C121" s="43"/>
      <c r="D121" s="43"/>
      <c r="E121" s="43"/>
      <c r="F121" s="43"/>
      <c r="G121" s="43"/>
    </row>
    <row r="122" spans="1:7" x14ac:dyDescent="0.25">
      <c r="A122" s="43"/>
      <c r="B122" s="43"/>
      <c r="C122" s="43"/>
      <c r="D122" s="43"/>
      <c r="E122" s="43"/>
      <c r="F122" s="43"/>
      <c r="G122" s="43"/>
    </row>
    <row r="123" spans="1:7" x14ac:dyDescent="0.25">
      <c r="A123" s="43"/>
      <c r="B123" s="43"/>
      <c r="C123" s="43"/>
      <c r="D123" s="43"/>
      <c r="E123" s="43"/>
      <c r="F123" s="43"/>
      <c r="G123" s="43"/>
    </row>
    <row r="124" spans="1:7" x14ac:dyDescent="0.25">
      <c r="A124" s="43"/>
      <c r="B124" s="43"/>
      <c r="C124" s="43"/>
      <c r="D124" s="43"/>
      <c r="E124" s="43"/>
      <c r="F124" s="43"/>
      <c r="G124" s="43"/>
    </row>
    <row r="125" spans="1:7" x14ac:dyDescent="0.25">
      <c r="A125" s="43"/>
      <c r="B125" s="43"/>
      <c r="C125" s="43"/>
      <c r="D125" s="43"/>
      <c r="E125" s="43"/>
      <c r="F125" s="43"/>
      <c r="G125" s="43"/>
    </row>
    <row r="126" spans="1:7" x14ac:dyDescent="0.25">
      <c r="A126" s="43"/>
      <c r="B126" s="43"/>
      <c r="C126" s="43"/>
      <c r="D126" s="43"/>
      <c r="E126" s="43"/>
      <c r="F126" s="43"/>
      <c r="G126" s="43"/>
    </row>
  </sheetData>
  <mergeCells count="6">
    <mergeCell ref="A33:G33"/>
    <mergeCell ref="A32:G32"/>
    <mergeCell ref="A5:A6"/>
    <mergeCell ref="B5:C5"/>
    <mergeCell ref="D5:E5"/>
    <mergeCell ref="F5:G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K162"/>
  <sheetViews>
    <sheetView workbookViewId="0">
      <selection activeCell="G27" sqref="G27"/>
    </sheetView>
  </sheetViews>
  <sheetFormatPr defaultRowHeight="15" x14ac:dyDescent="0.25"/>
  <cols>
    <col min="1" max="16384" width="9.140625" style="43"/>
  </cols>
  <sheetData>
    <row r="3" spans="2:10" x14ac:dyDescent="0.25">
      <c r="B3" s="66" t="s">
        <v>289</v>
      </c>
      <c r="C3" s="120"/>
      <c r="D3" s="120"/>
      <c r="E3" s="120"/>
      <c r="F3" s="120"/>
      <c r="G3" s="120"/>
      <c r="H3" s="120"/>
      <c r="I3" s="120"/>
      <c r="J3" s="120"/>
    </row>
    <row r="4" spans="2:10" x14ac:dyDescent="0.25">
      <c r="B4" s="45" t="s">
        <v>164</v>
      </c>
      <c r="C4" s="120"/>
      <c r="D4" s="120"/>
      <c r="E4" s="120"/>
      <c r="F4" s="120"/>
      <c r="G4" s="120"/>
      <c r="H4" s="120"/>
      <c r="I4" s="120"/>
      <c r="J4" s="120"/>
    </row>
    <row r="5" spans="2:10" ht="15" customHeight="1" x14ac:dyDescent="0.25">
      <c r="B5" s="349" t="s">
        <v>163</v>
      </c>
      <c r="C5" s="352" t="s">
        <v>4</v>
      </c>
      <c r="D5" s="352"/>
      <c r="E5" s="352"/>
      <c r="F5" s="352"/>
      <c r="G5" s="351" t="s">
        <v>5</v>
      </c>
      <c r="H5" s="351"/>
      <c r="I5" s="351"/>
      <c r="J5" s="351"/>
    </row>
    <row r="6" spans="2:10" ht="27" x14ac:dyDescent="0.25">
      <c r="B6" s="382"/>
      <c r="C6" s="281" t="s">
        <v>162</v>
      </c>
      <c r="D6" s="281" t="s">
        <v>161</v>
      </c>
      <c r="E6" s="281" t="s">
        <v>160</v>
      </c>
      <c r="F6" s="122" t="s">
        <v>13</v>
      </c>
      <c r="G6" s="281" t="s">
        <v>162</v>
      </c>
      <c r="H6" s="281" t="s">
        <v>161</v>
      </c>
      <c r="I6" s="281" t="s">
        <v>160</v>
      </c>
      <c r="J6" s="122" t="s">
        <v>13</v>
      </c>
    </row>
    <row r="7" spans="2:10" ht="15" customHeight="1" x14ac:dyDescent="0.25">
      <c r="B7" s="350"/>
      <c r="C7" s="381" t="s">
        <v>159</v>
      </c>
      <c r="D7" s="381"/>
      <c r="E7" s="381"/>
      <c r="F7" s="381"/>
      <c r="G7" s="381"/>
      <c r="H7" s="381"/>
      <c r="I7" s="381"/>
      <c r="J7" s="381"/>
    </row>
    <row r="8" spans="2:10" x14ac:dyDescent="0.25">
      <c r="B8" s="54" t="s">
        <v>157</v>
      </c>
      <c r="C8" s="48" t="s">
        <v>86</v>
      </c>
      <c r="D8" s="49" t="s">
        <v>86</v>
      </c>
      <c r="E8" s="48" t="s">
        <v>86</v>
      </c>
      <c r="F8" s="49" t="s">
        <v>86</v>
      </c>
      <c r="G8" s="48">
        <v>21</v>
      </c>
      <c r="H8" s="49">
        <v>167</v>
      </c>
      <c r="I8" s="48">
        <v>46</v>
      </c>
      <c r="J8" s="49">
        <v>234</v>
      </c>
    </row>
    <row r="9" spans="2:10" x14ac:dyDescent="0.25">
      <c r="B9" s="54" t="s">
        <v>152</v>
      </c>
      <c r="C9" s="282">
        <v>7</v>
      </c>
      <c r="D9" s="49">
        <v>3</v>
      </c>
      <c r="E9" s="48">
        <v>1</v>
      </c>
      <c r="F9" s="49">
        <v>11</v>
      </c>
      <c r="G9" s="48">
        <v>747</v>
      </c>
      <c r="H9" s="49">
        <v>255</v>
      </c>
      <c r="I9" s="48">
        <v>72</v>
      </c>
      <c r="J9" s="49">
        <v>1074</v>
      </c>
    </row>
    <row r="10" spans="2:10" x14ac:dyDescent="0.25">
      <c r="B10" s="54" t="s">
        <v>151</v>
      </c>
      <c r="C10" s="282">
        <v>16</v>
      </c>
      <c r="D10" s="49">
        <v>1</v>
      </c>
      <c r="E10" s="48" t="s">
        <v>86</v>
      </c>
      <c r="F10" s="49">
        <v>17</v>
      </c>
      <c r="G10" s="48">
        <v>782</v>
      </c>
      <c r="H10" s="49">
        <v>167</v>
      </c>
      <c r="I10" s="48">
        <v>51</v>
      </c>
      <c r="J10" s="49">
        <v>1000</v>
      </c>
    </row>
    <row r="11" spans="2:10" x14ac:dyDescent="0.25">
      <c r="B11" s="54" t="s">
        <v>150</v>
      </c>
      <c r="C11" s="282">
        <v>18</v>
      </c>
      <c r="D11" s="283">
        <v>1</v>
      </c>
      <c r="E11" s="48" t="s">
        <v>86</v>
      </c>
      <c r="F11" s="49">
        <v>19</v>
      </c>
      <c r="G11" s="48">
        <v>1094</v>
      </c>
      <c r="H11" s="49">
        <v>210</v>
      </c>
      <c r="I11" s="48">
        <v>125</v>
      </c>
      <c r="J11" s="49">
        <v>1429</v>
      </c>
    </row>
    <row r="12" spans="2:10" x14ac:dyDescent="0.25">
      <c r="B12" s="54" t="s">
        <v>149</v>
      </c>
      <c r="C12" s="282">
        <v>13</v>
      </c>
      <c r="D12" s="49">
        <v>2</v>
      </c>
      <c r="E12" s="48">
        <v>6</v>
      </c>
      <c r="F12" s="49">
        <v>21</v>
      </c>
      <c r="G12" s="48">
        <v>473</v>
      </c>
      <c r="H12" s="49">
        <v>150</v>
      </c>
      <c r="I12" s="48">
        <v>131</v>
      </c>
      <c r="J12" s="49">
        <v>754</v>
      </c>
    </row>
    <row r="13" spans="2:10" ht="27" x14ac:dyDescent="0.25">
      <c r="B13" s="54" t="s">
        <v>156</v>
      </c>
      <c r="C13" s="48">
        <v>1</v>
      </c>
      <c r="D13" s="49" t="s">
        <v>86</v>
      </c>
      <c r="E13" s="48" t="s">
        <v>86</v>
      </c>
      <c r="F13" s="49">
        <v>1</v>
      </c>
      <c r="G13" s="48">
        <v>169</v>
      </c>
      <c r="H13" s="49">
        <v>15</v>
      </c>
      <c r="I13" s="14" t="s">
        <v>86</v>
      </c>
      <c r="J13" s="49">
        <v>184</v>
      </c>
    </row>
    <row r="14" spans="2:10" x14ac:dyDescent="0.25">
      <c r="B14" s="50" t="s">
        <v>155</v>
      </c>
      <c r="C14" s="51">
        <v>55</v>
      </c>
      <c r="D14" s="53">
        <v>7</v>
      </c>
      <c r="E14" s="51">
        <v>7</v>
      </c>
      <c r="F14" s="51">
        <v>69</v>
      </c>
      <c r="G14" s="51">
        <v>3286</v>
      </c>
      <c r="H14" s="51">
        <v>964</v>
      </c>
      <c r="I14" s="53">
        <v>425</v>
      </c>
      <c r="J14" s="51">
        <v>4675</v>
      </c>
    </row>
    <row r="15" spans="2:10" ht="15" customHeight="1" x14ac:dyDescent="0.25">
      <c r="B15" s="68"/>
      <c r="C15" s="381" t="s">
        <v>158</v>
      </c>
      <c r="D15" s="381"/>
      <c r="E15" s="381"/>
      <c r="F15" s="381"/>
      <c r="G15" s="381"/>
      <c r="H15" s="381"/>
      <c r="I15" s="381"/>
      <c r="J15" s="381"/>
    </row>
    <row r="16" spans="2:10" x14ac:dyDescent="0.25">
      <c r="B16" s="54" t="s">
        <v>157</v>
      </c>
      <c r="C16" s="14" t="s">
        <v>86</v>
      </c>
      <c r="D16" s="284" t="s">
        <v>86</v>
      </c>
      <c r="E16" s="14" t="s">
        <v>86</v>
      </c>
      <c r="F16" s="285" t="s">
        <v>86</v>
      </c>
      <c r="G16" s="109">
        <v>0.63907486305538652</v>
      </c>
      <c r="H16" s="284">
        <v>17.323651452282157</v>
      </c>
      <c r="I16" s="109">
        <v>10.823529411764705</v>
      </c>
      <c r="J16" s="284">
        <v>5.0053475935828882</v>
      </c>
    </row>
    <row r="17" spans="2:11" x14ac:dyDescent="0.25">
      <c r="B17" s="54" t="s">
        <v>152</v>
      </c>
      <c r="C17" s="109">
        <v>12.727272727272727</v>
      </c>
      <c r="D17" s="284">
        <v>42.857142857142897</v>
      </c>
      <c r="E17" s="14">
        <v>14.285714285714285</v>
      </c>
      <c r="F17" s="285">
        <v>15.942028985507244</v>
      </c>
      <c r="G17" s="109">
        <v>22.732805842970176</v>
      </c>
      <c r="H17" s="284">
        <v>26.45228215767635</v>
      </c>
      <c r="I17" s="109">
        <v>16.941176470588236</v>
      </c>
      <c r="J17" s="284">
        <v>22.973262032085561</v>
      </c>
    </row>
    <row r="18" spans="2:11" x14ac:dyDescent="0.25">
      <c r="B18" s="54" t="s">
        <v>151</v>
      </c>
      <c r="C18" s="109">
        <v>29.09090909090909</v>
      </c>
      <c r="D18" s="284">
        <v>14.285714285714285</v>
      </c>
      <c r="E18" s="109" t="s">
        <v>86</v>
      </c>
      <c r="F18" s="285">
        <v>24.637681159420293</v>
      </c>
      <c r="G18" s="109">
        <v>23.797930614729154</v>
      </c>
      <c r="H18" s="284">
        <v>17.323651452282157</v>
      </c>
      <c r="I18" s="109">
        <v>12</v>
      </c>
      <c r="J18" s="284">
        <v>21.390374331550802</v>
      </c>
    </row>
    <row r="19" spans="2:11" x14ac:dyDescent="0.25">
      <c r="B19" s="54" t="s">
        <v>150</v>
      </c>
      <c r="C19" s="109">
        <v>32.727272727272727</v>
      </c>
      <c r="D19" s="284">
        <v>14.285714285714285</v>
      </c>
      <c r="E19" s="109" t="s">
        <v>86</v>
      </c>
      <c r="F19" s="285">
        <v>27.536231884057973</v>
      </c>
      <c r="G19" s="109">
        <v>33.292757151552038</v>
      </c>
      <c r="H19" s="284">
        <v>21.784232365145229</v>
      </c>
      <c r="I19" s="109">
        <v>29.411764705882355</v>
      </c>
      <c r="J19" s="284">
        <v>30.566844919786096</v>
      </c>
    </row>
    <row r="20" spans="2:11" x14ac:dyDescent="0.25">
      <c r="B20" s="54" t="s">
        <v>149</v>
      </c>
      <c r="C20" s="109">
        <v>23.636363636363637</v>
      </c>
      <c r="D20" s="284">
        <v>28.571428571428569</v>
      </c>
      <c r="E20" s="109">
        <v>85.714285714285708</v>
      </c>
      <c r="F20" s="285">
        <v>30.434782608695656</v>
      </c>
      <c r="G20" s="109">
        <v>14.394400486914179</v>
      </c>
      <c r="H20" s="284">
        <v>15.560165975103734</v>
      </c>
      <c r="I20" s="109">
        <v>30.823529411764707</v>
      </c>
      <c r="J20" s="284">
        <v>16.128342245989305</v>
      </c>
      <c r="K20" s="127"/>
    </row>
    <row r="21" spans="2:11" ht="27" x14ac:dyDescent="0.25">
      <c r="B21" s="54" t="s">
        <v>156</v>
      </c>
      <c r="C21" s="14">
        <v>1.8181818181818181</v>
      </c>
      <c r="D21" s="14" t="s">
        <v>86</v>
      </c>
      <c r="E21" s="14" t="s">
        <v>86</v>
      </c>
      <c r="F21" s="285">
        <v>1.4492753623188406</v>
      </c>
      <c r="G21" s="109">
        <v>5.1430310407790625</v>
      </c>
      <c r="H21" s="284">
        <v>1.5560165975103735</v>
      </c>
      <c r="I21" s="14" t="s">
        <v>86</v>
      </c>
      <c r="J21" s="284">
        <v>3.9358288770053478</v>
      </c>
    </row>
    <row r="22" spans="2:11" x14ac:dyDescent="0.25">
      <c r="B22" s="50" t="s">
        <v>155</v>
      </c>
      <c r="C22" s="18">
        <v>99.999999999999986</v>
      </c>
      <c r="D22" s="286">
        <v>99.999999999999986</v>
      </c>
      <c r="E22" s="18">
        <v>100</v>
      </c>
      <c r="F22" s="18">
        <v>100.00000000000001</v>
      </c>
      <c r="G22" s="18">
        <v>100</v>
      </c>
      <c r="H22" s="18">
        <v>100</v>
      </c>
      <c r="I22" s="286">
        <v>100.00000000000001</v>
      </c>
      <c r="J22" s="18">
        <v>100</v>
      </c>
    </row>
    <row r="45" ht="15" customHeight="1" x14ac:dyDescent="0.25"/>
    <row r="47" ht="15" customHeight="1" x14ac:dyDescent="0.25"/>
    <row r="55" ht="15" customHeight="1" x14ac:dyDescent="0.25"/>
    <row r="65" ht="15" customHeight="1" x14ac:dyDescent="0.25"/>
    <row r="66" ht="15" customHeight="1" x14ac:dyDescent="0.25"/>
    <row r="67" ht="15" customHeight="1" x14ac:dyDescent="0.25"/>
    <row r="68" ht="15" customHeight="1" x14ac:dyDescent="0.25"/>
    <row r="75" ht="15" customHeight="1" x14ac:dyDescent="0.25"/>
    <row r="76" ht="15" customHeight="1" x14ac:dyDescent="0.25"/>
    <row r="86" ht="15" customHeight="1" x14ac:dyDescent="0.25"/>
    <row r="87" ht="15" customHeight="1" x14ac:dyDescent="0.25"/>
    <row r="88" ht="15" customHeight="1" x14ac:dyDescent="0.25"/>
    <row r="89" ht="15" customHeight="1" x14ac:dyDescent="0.25"/>
    <row r="96" ht="15" customHeight="1" x14ac:dyDescent="0.25"/>
    <row r="97" ht="15" customHeight="1" x14ac:dyDescent="0.25"/>
    <row r="108" ht="15" customHeight="1" x14ac:dyDescent="0.25"/>
    <row r="109" ht="15" customHeight="1" x14ac:dyDescent="0.25"/>
    <row r="110" ht="15" customHeight="1" x14ac:dyDescent="0.25"/>
    <row r="111" ht="15" customHeight="1" x14ac:dyDescent="0.25"/>
    <row r="118" ht="15" customHeight="1" x14ac:dyDescent="0.25"/>
    <row r="119" ht="15" customHeight="1" x14ac:dyDescent="0.25"/>
    <row r="130" ht="15" customHeight="1" x14ac:dyDescent="0.25"/>
    <row r="131" ht="15" customHeight="1" x14ac:dyDescent="0.25"/>
    <row r="132" ht="15" customHeight="1" x14ac:dyDescent="0.25"/>
    <row r="133" ht="15" customHeight="1" x14ac:dyDescent="0.25"/>
    <row r="140" ht="15" customHeight="1" x14ac:dyDescent="0.25"/>
    <row r="141" ht="15" customHeight="1" x14ac:dyDescent="0.25"/>
    <row r="151" ht="15" customHeight="1" x14ac:dyDescent="0.25"/>
    <row r="152" ht="15" customHeight="1" x14ac:dyDescent="0.25"/>
    <row r="153" ht="15" customHeight="1" x14ac:dyDescent="0.25"/>
    <row r="154" ht="15" customHeight="1" x14ac:dyDescent="0.25"/>
    <row r="161" ht="15" customHeight="1" x14ac:dyDescent="0.25"/>
    <row r="162" ht="15" customHeight="1" x14ac:dyDescent="0.25"/>
  </sheetData>
  <mergeCells count="5">
    <mergeCell ref="C5:F5"/>
    <mergeCell ref="G5:J5"/>
    <mergeCell ref="C7:J7"/>
    <mergeCell ref="C15:J15"/>
    <mergeCell ref="B5:B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G21"/>
  <sheetViews>
    <sheetView workbookViewId="0">
      <selection activeCell="B3" sqref="B3"/>
    </sheetView>
  </sheetViews>
  <sheetFormatPr defaultRowHeight="15" x14ac:dyDescent="0.25"/>
  <cols>
    <col min="1" max="1" width="9.140625" style="43"/>
    <col min="2" max="2" width="21.140625" style="43" customWidth="1"/>
    <col min="3" max="3" width="9.140625" style="43"/>
    <col min="4" max="4" width="12.7109375" style="43" customWidth="1"/>
    <col min="5" max="16384" width="9.140625" style="43"/>
  </cols>
  <sheetData>
    <row r="2" spans="2:7" x14ac:dyDescent="0.25">
      <c r="B2" s="66" t="s">
        <v>290</v>
      </c>
      <c r="C2" s="119"/>
      <c r="D2" s="119"/>
      <c r="E2" s="118"/>
      <c r="F2" s="118"/>
      <c r="G2" s="118"/>
    </row>
    <row r="3" spans="2:7" x14ac:dyDescent="0.25">
      <c r="B3" s="45" t="s">
        <v>316</v>
      </c>
      <c r="C3" s="119"/>
      <c r="D3" s="119"/>
      <c r="E3" s="118"/>
      <c r="F3" s="118"/>
      <c r="G3" s="118"/>
    </row>
    <row r="4" spans="2:7" ht="15" customHeight="1" x14ac:dyDescent="0.25">
      <c r="B4" s="345" t="s">
        <v>315</v>
      </c>
      <c r="C4" s="314" t="s">
        <v>4</v>
      </c>
      <c r="D4" s="314"/>
      <c r="E4" s="315" t="s">
        <v>5</v>
      </c>
      <c r="F4" s="315"/>
      <c r="G4" s="331" t="s">
        <v>172</v>
      </c>
    </row>
    <row r="5" spans="2:7" ht="40.5" x14ac:dyDescent="0.25">
      <c r="B5" s="384"/>
      <c r="C5" s="122" t="s">
        <v>45</v>
      </c>
      <c r="D5" s="122" t="s">
        <v>171</v>
      </c>
      <c r="E5" s="122" t="s">
        <v>170</v>
      </c>
      <c r="F5" s="122" t="s">
        <v>169</v>
      </c>
      <c r="G5" s="331"/>
    </row>
    <row r="6" spans="2:7" x14ac:dyDescent="0.25">
      <c r="B6" s="68"/>
      <c r="C6" s="381" t="s">
        <v>154</v>
      </c>
      <c r="D6" s="381"/>
      <c r="E6" s="381"/>
      <c r="F6" s="381"/>
      <c r="G6" s="68"/>
    </row>
    <row r="7" spans="2:7" ht="15" customHeight="1" x14ac:dyDescent="0.25">
      <c r="B7" s="54" t="s">
        <v>162</v>
      </c>
      <c r="C7" s="31">
        <v>51</v>
      </c>
      <c r="D7" s="55">
        <v>83.606557377049185</v>
      </c>
      <c r="E7" s="48">
        <v>2264</v>
      </c>
      <c r="F7" s="55">
        <v>80.655504096900614</v>
      </c>
      <c r="G7" s="14">
        <v>2.2030237580993521</v>
      </c>
    </row>
    <row r="8" spans="2:7" ht="15" customHeight="1" x14ac:dyDescent="0.25">
      <c r="B8" s="54" t="s">
        <v>161</v>
      </c>
      <c r="C8" s="31">
        <v>4</v>
      </c>
      <c r="D8" s="55">
        <v>6.557377049180328</v>
      </c>
      <c r="E8" s="48">
        <v>354</v>
      </c>
      <c r="F8" s="55">
        <v>12.611328820805129</v>
      </c>
      <c r="G8" s="14">
        <v>1.1173184357541899</v>
      </c>
    </row>
    <row r="9" spans="2:7" ht="15" customHeight="1" x14ac:dyDescent="0.25">
      <c r="B9" s="54" t="s">
        <v>160</v>
      </c>
      <c r="C9" s="31">
        <v>6</v>
      </c>
      <c r="D9" s="55">
        <v>9.8360655737704921</v>
      </c>
      <c r="E9" s="48">
        <v>189</v>
      </c>
      <c r="F9" s="55">
        <v>6.7331670822942637</v>
      </c>
      <c r="G9" s="14">
        <v>3.0769230769230771</v>
      </c>
    </row>
    <row r="10" spans="2:7" ht="15" customHeight="1" x14ac:dyDescent="0.25">
      <c r="B10" s="16" t="s">
        <v>168</v>
      </c>
      <c r="C10" s="287">
        <v>61</v>
      </c>
      <c r="D10" s="288">
        <v>100.00000000000001</v>
      </c>
      <c r="E10" s="42">
        <v>2807</v>
      </c>
      <c r="F10" s="288">
        <v>100</v>
      </c>
      <c r="G10" s="15">
        <v>2.1269177126917711</v>
      </c>
    </row>
    <row r="11" spans="2:7" ht="15" customHeight="1" x14ac:dyDescent="0.25">
      <c r="B11" s="68"/>
      <c r="C11" s="381" t="s">
        <v>153</v>
      </c>
      <c r="D11" s="381"/>
      <c r="E11" s="381"/>
      <c r="F11" s="381"/>
      <c r="G11" s="67"/>
    </row>
    <row r="12" spans="2:7" ht="15" customHeight="1" x14ac:dyDescent="0.25">
      <c r="B12" s="54" t="s">
        <v>162</v>
      </c>
      <c r="C12" s="31">
        <v>4</v>
      </c>
      <c r="D12" s="55">
        <v>50</v>
      </c>
      <c r="E12" s="48">
        <v>1022</v>
      </c>
      <c r="F12" s="55">
        <v>54.710920770877948</v>
      </c>
      <c r="G12" s="14">
        <v>0.38986354775828458</v>
      </c>
    </row>
    <row r="13" spans="2:7" ht="15" customHeight="1" x14ac:dyDescent="0.25">
      <c r="B13" s="54" t="s">
        <v>161</v>
      </c>
      <c r="C13" s="31">
        <v>3</v>
      </c>
      <c r="D13" s="55">
        <v>37.5</v>
      </c>
      <c r="E13" s="48">
        <v>610</v>
      </c>
      <c r="F13" s="55">
        <v>32.655246252676662</v>
      </c>
      <c r="G13" s="14">
        <v>0.48939641109298526</v>
      </c>
    </row>
    <row r="14" spans="2:7" ht="15" customHeight="1" x14ac:dyDescent="0.25">
      <c r="B14" s="54" t="s">
        <v>160</v>
      </c>
      <c r="C14" s="31">
        <v>1</v>
      </c>
      <c r="D14" s="55">
        <v>12.5</v>
      </c>
      <c r="E14" s="48">
        <v>236</v>
      </c>
      <c r="F14" s="55">
        <v>12.633832976445397</v>
      </c>
      <c r="G14" s="14">
        <v>0.42194092827004215</v>
      </c>
    </row>
    <row r="15" spans="2:7" ht="15" customHeight="1" x14ac:dyDescent="0.25">
      <c r="B15" s="16" t="s">
        <v>167</v>
      </c>
      <c r="C15" s="287">
        <v>8</v>
      </c>
      <c r="D15" s="288">
        <v>100</v>
      </c>
      <c r="E15" s="42">
        <v>1868</v>
      </c>
      <c r="F15" s="288">
        <v>100</v>
      </c>
      <c r="G15" s="15">
        <v>0.42643923240938164</v>
      </c>
    </row>
    <row r="16" spans="2:7" ht="15" customHeight="1" x14ac:dyDescent="0.25">
      <c r="B16" s="68"/>
      <c r="C16" s="381" t="s">
        <v>166</v>
      </c>
      <c r="D16" s="381"/>
      <c r="E16" s="381"/>
      <c r="F16" s="381"/>
      <c r="G16" s="67"/>
    </row>
    <row r="17" spans="2:7" ht="15" customHeight="1" x14ac:dyDescent="0.25">
      <c r="B17" s="54" t="s">
        <v>162</v>
      </c>
      <c r="C17" s="31">
        <v>55</v>
      </c>
      <c r="D17" s="55">
        <v>79.710144927536234</v>
      </c>
      <c r="E17" s="31">
        <v>3286</v>
      </c>
      <c r="F17" s="55">
        <v>70.288770053475929</v>
      </c>
      <c r="G17" s="14">
        <v>1.646213708470518</v>
      </c>
    </row>
    <row r="18" spans="2:7" ht="15" customHeight="1" x14ac:dyDescent="0.25">
      <c r="B18" s="54" t="s">
        <v>161</v>
      </c>
      <c r="C18" s="31">
        <v>7</v>
      </c>
      <c r="D18" s="55">
        <v>10.144927536231885</v>
      </c>
      <c r="E18" s="31">
        <v>964</v>
      </c>
      <c r="F18" s="55">
        <v>20.620320855614974</v>
      </c>
      <c r="G18" s="14">
        <v>0.7209062821833162</v>
      </c>
    </row>
    <row r="19" spans="2:7" ht="15" customHeight="1" x14ac:dyDescent="0.25">
      <c r="B19" s="54" t="s">
        <v>160</v>
      </c>
      <c r="C19" s="31">
        <v>7</v>
      </c>
      <c r="D19" s="55">
        <v>10.144927536231885</v>
      </c>
      <c r="E19" s="31">
        <v>425</v>
      </c>
      <c r="F19" s="55">
        <v>9.0909090909090917</v>
      </c>
      <c r="G19" s="14">
        <v>1.6203703703703702</v>
      </c>
    </row>
    <row r="20" spans="2:7" ht="15" customHeight="1" x14ac:dyDescent="0.25">
      <c r="B20" s="50" t="s">
        <v>13</v>
      </c>
      <c r="C20" s="17">
        <v>69</v>
      </c>
      <c r="D20" s="56">
        <v>100.00000000000001</v>
      </c>
      <c r="E20" s="51">
        <v>4675</v>
      </c>
      <c r="F20" s="52">
        <v>100</v>
      </c>
      <c r="G20" s="52">
        <v>1.4544688026981449</v>
      </c>
    </row>
    <row r="21" spans="2:7" ht="23.25" customHeight="1" x14ac:dyDescent="0.25">
      <c r="B21" s="383" t="s">
        <v>165</v>
      </c>
      <c r="C21" s="310"/>
      <c r="D21" s="310"/>
      <c r="E21" s="310"/>
      <c r="F21" s="310"/>
      <c r="G21" s="310"/>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34"/>
  <sheetViews>
    <sheetView workbookViewId="0">
      <selection activeCell="J35" sqref="J35"/>
    </sheetView>
  </sheetViews>
  <sheetFormatPr defaultRowHeight="15" x14ac:dyDescent="0.25"/>
  <cols>
    <col min="1" max="1" width="9.140625" style="43"/>
    <col min="2" max="2" width="22.42578125" style="43" customWidth="1"/>
    <col min="3" max="10" width="9.140625" style="43" customWidth="1"/>
    <col min="11" max="11" width="9.140625" style="43"/>
    <col min="12" max="12" width="9.5703125" style="43" bestFit="1" customWidth="1"/>
    <col min="13" max="16384" width="9.140625" style="43"/>
  </cols>
  <sheetData>
    <row r="3" spans="2:10" x14ac:dyDescent="0.25">
      <c r="B3" s="289" t="s">
        <v>254</v>
      </c>
    </row>
    <row r="4" spans="2:10" x14ac:dyDescent="0.25">
      <c r="B4" s="317" t="s">
        <v>24</v>
      </c>
      <c r="C4" s="385"/>
      <c r="D4" s="385"/>
      <c r="E4" s="385"/>
      <c r="F4" s="385"/>
      <c r="G4" s="385"/>
    </row>
    <row r="5" spans="2:10" ht="15" customHeight="1" x14ac:dyDescent="0.25">
      <c r="B5" s="290" t="s">
        <v>173</v>
      </c>
      <c r="C5" s="331" t="s">
        <v>3</v>
      </c>
      <c r="D5" s="331" t="s">
        <v>4</v>
      </c>
      <c r="E5" s="331" t="s">
        <v>5</v>
      </c>
      <c r="F5" s="331" t="s">
        <v>174</v>
      </c>
      <c r="G5" s="331" t="s">
        <v>175</v>
      </c>
      <c r="H5" s="331" t="s">
        <v>176</v>
      </c>
      <c r="I5" s="331" t="s">
        <v>16</v>
      </c>
      <c r="J5" s="331" t="s">
        <v>317</v>
      </c>
    </row>
    <row r="6" spans="2:10" x14ac:dyDescent="0.25">
      <c r="B6" s="115" t="s">
        <v>177</v>
      </c>
      <c r="C6" s="331"/>
      <c r="D6" s="331"/>
      <c r="E6" s="331"/>
      <c r="F6" s="331"/>
      <c r="G6" s="331"/>
      <c r="H6" s="331"/>
      <c r="I6" s="331"/>
      <c r="J6" s="331"/>
    </row>
    <row r="7" spans="2:10" x14ac:dyDescent="0.25">
      <c r="B7" s="291" t="s">
        <v>182</v>
      </c>
      <c r="C7" s="292">
        <v>408</v>
      </c>
      <c r="D7" s="293">
        <v>3</v>
      </c>
      <c r="E7" s="292">
        <v>529</v>
      </c>
      <c r="F7" s="294">
        <v>4.1034099537863504</v>
      </c>
      <c r="G7" s="295">
        <v>3.0172132013134898</v>
      </c>
      <c r="H7" s="294">
        <v>532.03526116494595</v>
      </c>
      <c r="I7" s="295">
        <v>0.73529411764705899</v>
      </c>
      <c r="J7" s="294">
        <v>129.65686274509801</v>
      </c>
    </row>
    <row r="8" spans="2:10" x14ac:dyDescent="0.25">
      <c r="B8" s="291" t="s">
        <v>184</v>
      </c>
      <c r="C8" s="292">
        <v>906</v>
      </c>
      <c r="D8" s="293">
        <v>10</v>
      </c>
      <c r="E8" s="292">
        <v>1106</v>
      </c>
      <c r="F8" s="294">
        <v>4.4349588322254103</v>
      </c>
      <c r="G8" s="70">
        <v>4.89509804881392</v>
      </c>
      <c r="H8" s="294">
        <v>541.39784419881903</v>
      </c>
      <c r="I8" s="70">
        <v>1.1037527593819001</v>
      </c>
      <c r="J8" s="294">
        <v>122.075055187638</v>
      </c>
    </row>
    <row r="9" spans="2:10" x14ac:dyDescent="0.25">
      <c r="B9" s="291" t="s">
        <v>185</v>
      </c>
      <c r="C9" s="292">
        <v>209</v>
      </c>
      <c r="D9" s="293">
        <v>1</v>
      </c>
      <c r="E9" s="292">
        <v>258</v>
      </c>
      <c r="F9" s="294">
        <v>4.08737996988246</v>
      </c>
      <c r="G9" s="295">
        <v>1.9556841961160101</v>
      </c>
      <c r="H9" s="294">
        <v>504.56652259792997</v>
      </c>
      <c r="I9" s="70">
        <v>0.47846889952153099</v>
      </c>
      <c r="J9" s="294">
        <v>123.44497607655499</v>
      </c>
    </row>
    <row r="10" spans="2:10" x14ac:dyDescent="0.25">
      <c r="B10" s="291" t="s">
        <v>183</v>
      </c>
      <c r="C10" s="292">
        <v>109</v>
      </c>
      <c r="D10" s="38" t="s">
        <v>86</v>
      </c>
      <c r="E10" s="292">
        <v>149</v>
      </c>
      <c r="F10" s="294">
        <v>3.1524301187222501</v>
      </c>
      <c r="G10" s="70" t="s">
        <v>86</v>
      </c>
      <c r="H10" s="294">
        <v>430.92852081616098</v>
      </c>
      <c r="I10" s="70" t="s">
        <v>86</v>
      </c>
      <c r="J10" s="294">
        <v>136.69724770642199</v>
      </c>
    </row>
    <row r="11" spans="2:10" x14ac:dyDescent="0.25">
      <c r="B11" s="39" t="s">
        <v>255</v>
      </c>
      <c r="C11" s="40">
        <v>30</v>
      </c>
      <c r="D11" s="41" t="s">
        <v>86</v>
      </c>
      <c r="E11" s="40">
        <v>44</v>
      </c>
      <c r="F11" s="71">
        <v>2.16231800490125</v>
      </c>
      <c r="G11" s="72" t="s">
        <v>86</v>
      </c>
      <c r="H11" s="71">
        <v>317.13997405218299</v>
      </c>
      <c r="I11" s="72" t="s">
        <v>86</v>
      </c>
      <c r="J11" s="71">
        <v>146.666666666667</v>
      </c>
    </row>
    <row r="12" spans="2:10" x14ac:dyDescent="0.25">
      <c r="B12" s="39" t="s">
        <v>256</v>
      </c>
      <c r="C12" s="40">
        <v>34</v>
      </c>
      <c r="D12" s="41" t="s">
        <v>86</v>
      </c>
      <c r="E12" s="40">
        <v>53</v>
      </c>
      <c r="F12" s="71">
        <v>3.0384271671134901</v>
      </c>
      <c r="G12" s="72" t="s">
        <v>86</v>
      </c>
      <c r="H12" s="71">
        <v>473.63717605004399</v>
      </c>
      <c r="I12" s="72" t="s">
        <v>86</v>
      </c>
      <c r="J12" s="71">
        <v>155.88235294117601</v>
      </c>
    </row>
    <row r="13" spans="2:10" x14ac:dyDescent="0.25">
      <c r="B13" s="39" t="s">
        <v>257</v>
      </c>
      <c r="C13" s="40">
        <v>34</v>
      </c>
      <c r="D13" s="41">
        <v>2</v>
      </c>
      <c r="E13" s="40">
        <v>43</v>
      </c>
      <c r="F13" s="71">
        <v>2.1042859353241501</v>
      </c>
      <c r="G13" s="72">
        <v>12.3781525607303</v>
      </c>
      <c r="H13" s="71">
        <v>266.13028005570101</v>
      </c>
      <c r="I13" s="72">
        <v>5.8823529411764701</v>
      </c>
      <c r="J13" s="71">
        <v>126.470588235294</v>
      </c>
    </row>
    <row r="14" spans="2:10" x14ac:dyDescent="0.25">
      <c r="B14" s="39" t="s">
        <v>258</v>
      </c>
      <c r="C14" s="40">
        <v>27</v>
      </c>
      <c r="D14" s="41">
        <v>1</v>
      </c>
      <c r="E14" s="40">
        <v>40</v>
      </c>
      <c r="F14" s="71">
        <v>2.4783147459727402</v>
      </c>
      <c r="G14" s="72">
        <v>9.1789435036027296</v>
      </c>
      <c r="H14" s="71">
        <v>367.15774014410903</v>
      </c>
      <c r="I14" s="72">
        <v>3.7037037037037002</v>
      </c>
      <c r="J14" s="71">
        <v>148.14814814814801</v>
      </c>
    </row>
    <row r="15" spans="2:10" x14ac:dyDescent="0.25">
      <c r="B15" s="39" t="s">
        <v>259</v>
      </c>
      <c r="C15" s="40">
        <v>24</v>
      </c>
      <c r="D15" s="41" t="s">
        <v>86</v>
      </c>
      <c r="E15" s="40">
        <v>30</v>
      </c>
      <c r="F15" s="71">
        <v>1.77665914054114</v>
      </c>
      <c r="G15" s="72" t="s">
        <v>86</v>
      </c>
      <c r="H15" s="71">
        <v>222.08239256764199</v>
      </c>
      <c r="I15" s="72" t="s">
        <v>86</v>
      </c>
      <c r="J15" s="71">
        <v>125</v>
      </c>
    </row>
    <row r="16" spans="2:10" x14ac:dyDescent="0.25">
      <c r="B16" s="39" t="s">
        <v>260</v>
      </c>
      <c r="C16" s="40">
        <v>26</v>
      </c>
      <c r="D16" s="41">
        <v>1</v>
      </c>
      <c r="E16" s="40">
        <v>46</v>
      </c>
      <c r="F16" s="71">
        <v>1.7355316734530399</v>
      </c>
      <c r="G16" s="72">
        <v>6.6751218209732297</v>
      </c>
      <c r="H16" s="71">
        <v>307.05560376476802</v>
      </c>
      <c r="I16" s="72">
        <v>3.8461538461538498</v>
      </c>
      <c r="J16" s="71">
        <v>176.92307692307699</v>
      </c>
    </row>
    <row r="17" spans="2:10" x14ac:dyDescent="0.25">
      <c r="B17" s="39" t="s">
        <v>261</v>
      </c>
      <c r="C17" s="40">
        <v>34</v>
      </c>
      <c r="D17" s="41">
        <v>1</v>
      </c>
      <c r="E17" s="40">
        <v>47</v>
      </c>
      <c r="F17" s="71">
        <v>3.3199882823942999</v>
      </c>
      <c r="G17" s="72">
        <v>9.7646714188067598</v>
      </c>
      <c r="H17" s="71">
        <v>458.93955668391698</v>
      </c>
      <c r="I17" s="72">
        <v>2.9411764705882399</v>
      </c>
      <c r="J17" s="71">
        <v>138.23529411764699</v>
      </c>
    </row>
    <row r="18" spans="2:10" x14ac:dyDescent="0.25">
      <c r="B18" s="296" t="s">
        <v>262</v>
      </c>
      <c r="C18" s="153">
        <v>111</v>
      </c>
      <c r="D18" s="41" t="s">
        <v>86</v>
      </c>
      <c r="E18" s="153">
        <v>143</v>
      </c>
      <c r="F18" s="297">
        <v>3.95736033370174</v>
      </c>
      <c r="G18" s="72" t="s">
        <v>86</v>
      </c>
      <c r="H18" s="297">
        <v>509.82209704445802</v>
      </c>
      <c r="I18" s="72" t="s">
        <v>86</v>
      </c>
      <c r="J18" s="297">
        <v>128.82882882882899</v>
      </c>
    </row>
    <row r="19" spans="2:10" x14ac:dyDescent="0.25">
      <c r="B19" s="296" t="s">
        <v>263</v>
      </c>
      <c r="C19" s="153">
        <v>48</v>
      </c>
      <c r="D19" s="41" t="s">
        <v>86</v>
      </c>
      <c r="E19" s="153">
        <v>74</v>
      </c>
      <c r="F19" s="297">
        <v>4.0150564617314899</v>
      </c>
      <c r="G19" s="72" t="s">
        <v>86</v>
      </c>
      <c r="H19" s="297">
        <v>618.98787118360497</v>
      </c>
      <c r="I19" s="72" t="s">
        <v>86</v>
      </c>
      <c r="J19" s="297">
        <v>154.166666666667</v>
      </c>
    </row>
    <row r="20" spans="2:10" x14ac:dyDescent="0.25">
      <c r="B20" s="296" t="s">
        <v>264</v>
      </c>
      <c r="C20" s="153">
        <v>35</v>
      </c>
      <c r="D20" s="152">
        <v>1</v>
      </c>
      <c r="E20" s="153">
        <v>46</v>
      </c>
      <c r="F20" s="297">
        <v>2.6681913474366299</v>
      </c>
      <c r="G20" s="72">
        <v>7.6234038498189403</v>
      </c>
      <c r="H20" s="297">
        <v>350.67657709167099</v>
      </c>
      <c r="I20" s="72">
        <v>2.8571428571428599</v>
      </c>
      <c r="J20" s="297">
        <v>131.42857142857099</v>
      </c>
    </row>
    <row r="21" spans="2:10" x14ac:dyDescent="0.25">
      <c r="B21" s="296" t="s">
        <v>265</v>
      </c>
      <c r="C21" s="153">
        <v>39</v>
      </c>
      <c r="D21" s="41">
        <v>2</v>
      </c>
      <c r="E21" s="153">
        <v>50</v>
      </c>
      <c r="F21" s="297">
        <v>2.4771341463414598</v>
      </c>
      <c r="G21" s="72">
        <v>12.7032520325203</v>
      </c>
      <c r="H21" s="297">
        <v>317.581300813008</v>
      </c>
      <c r="I21" s="72">
        <v>5.1282051282051304</v>
      </c>
      <c r="J21" s="297">
        <v>128.20512820512801</v>
      </c>
    </row>
    <row r="22" spans="2:10" x14ac:dyDescent="0.25">
      <c r="B22" s="296" t="s">
        <v>266</v>
      </c>
      <c r="C22" s="153">
        <v>31</v>
      </c>
      <c r="D22" s="41" t="s">
        <v>86</v>
      </c>
      <c r="E22" s="153">
        <v>45</v>
      </c>
      <c r="F22" s="297">
        <v>1.7014270032930801</v>
      </c>
      <c r="G22" s="72" t="s">
        <v>86</v>
      </c>
      <c r="H22" s="297">
        <v>246.981339187705</v>
      </c>
      <c r="I22" s="72" t="s">
        <v>86</v>
      </c>
      <c r="J22" s="297">
        <v>145.16129032258101</v>
      </c>
    </row>
    <row r="23" spans="2:10" x14ac:dyDescent="0.25">
      <c r="B23" s="296" t="s">
        <v>267</v>
      </c>
      <c r="C23" s="153">
        <v>30</v>
      </c>
      <c r="D23" s="152">
        <v>2</v>
      </c>
      <c r="E23" s="153">
        <v>40</v>
      </c>
      <c r="F23" s="297">
        <v>2.5608194622279101</v>
      </c>
      <c r="G23" s="72">
        <v>17.0721297481861</v>
      </c>
      <c r="H23" s="297">
        <v>341.44259496372098</v>
      </c>
      <c r="I23" s="72">
        <v>6.6666666666666696</v>
      </c>
      <c r="J23" s="297">
        <v>133.333333333333</v>
      </c>
    </row>
    <row r="24" spans="2:10" x14ac:dyDescent="0.25">
      <c r="B24" s="296" t="s">
        <v>268</v>
      </c>
      <c r="C24" s="153">
        <v>36</v>
      </c>
      <c r="D24" s="41" t="s">
        <v>86</v>
      </c>
      <c r="E24" s="153">
        <v>59</v>
      </c>
      <c r="F24" s="297">
        <v>2.8938906752411602</v>
      </c>
      <c r="G24" s="72" t="s">
        <v>86</v>
      </c>
      <c r="H24" s="297">
        <v>474.27652733118902</v>
      </c>
      <c r="I24" s="72" t="s">
        <v>86</v>
      </c>
      <c r="J24" s="297">
        <v>163.888888888889</v>
      </c>
    </row>
    <row r="25" spans="2:10" x14ac:dyDescent="0.25">
      <c r="B25" s="296" t="s">
        <v>269</v>
      </c>
      <c r="C25" s="153">
        <v>19</v>
      </c>
      <c r="D25" s="152" t="s">
        <v>86</v>
      </c>
      <c r="E25" s="153">
        <v>27</v>
      </c>
      <c r="F25" s="297">
        <v>1.6177096636866799</v>
      </c>
      <c r="G25" s="72" t="s">
        <v>86</v>
      </c>
      <c r="H25" s="297">
        <v>229.88505747126399</v>
      </c>
      <c r="I25" s="72" t="s">
        <v>86</v>
      </c>
      <c r="J25" s="297">
        <v>142.105263157895</v>
      </c>
    </row>
    <row r="26" spans="2:10" x14ac:dyDescent="0.25">
      <c r="B26" s="296" t="s">
        <v>270</v>
      </c>
      <c r="C26" s="153">
        <v>30</v>
      </c>
      <c r="D26" s="152" t="s">
        <v>86</v>
      </c>
      <c r="E26" s="153">
        <v>38</v>
      </c>
      <c r="F26" s="297">
        <v>1.9652800524074701</v>
      </c>
      <c r="G26" s="72" t="s">
        <v>86</v>
      </c>
      <c r="H26" s="297">
        <v>248.93547330494599</v>
      </c>
      <c r="I26" s="72" t="s">
        <v>86</v>
      </c>
      <c r="J26" s="297">
        <v>126.666666666667</v>
      </c>
    </row>
    <row r="27" spans="2:10" x14ac:dyDescent="0.25">
      <c r="B27" s="296" t="s">
        <v>271</v>
      </c>
      <c r="C27" s="153">
        <v>47</v>
      </c>
      <c r="D27" s="41">
        <v>1</v>
      </c>
      <c r="E27" s="153">
        <v>67</v>
      </c>
      <c r="F27" s="297">
        <v>2.3643040394386001</v>
      </c>
      <c r="G27" s="72">
        <v>5.03043412646511</v>
      </c>
      <c r="H27" s="297">
        <v>337.039086473162</v>
      </c>
      <c r="I27" s="72">
        <v>2.12765957446809</v>
      </c>
      <c r="J27" s="297">
        <v>142.55319148936201</v>
      </c>
    </row>
    <row r="28" spans="2:10" x14ac:dyDescent="0.25">
      <c r="B28" s="296" t="s">
        <v>272</v>
      </c>
      <c r="C28" s="153">
        <v>32</v>
      </c>
      <c r="D28" s="41" t="s">
        <v>86</v>
      </c>
      <c r="E28" s="153">
        <v>42</v>
      </c>
      <c r="F28" s="297">
        <v>2.12645778649035</v>
      </c>
      <c r="G28" s="72" t="s">
        <v>86</v>
      </c>
      <c r="H28" s="297">
        <v>279.097584476858</v>
      </c>
      <c r="I28" s="72" t="s">
        <v>86</v>
      </c>
      <c r="J28" s="297">
        <v>131.25</v>
      </c>
    </row>
    <row r="29" spans="2:10" x14ac:dyDescent="0.25">
      <c r="B29" s="296" t="s">
        <v>273</v>
      </c>
      <c r="C29" s="153">
        <v>40</v>
      </c>
      <c r="D29" s="152">
        <v>1</v>
      </c>
      <c r="E29" s="153">
        <v>53</v>
      </c>
      <c r="F29" s="297">
        <v>3.29706561160567</v>
      </c>
      <c r="G29" s="298">
        <v>8.2426640290141808</v>
      </c>
      <c r="H29" s="297">
        <v>436.86119353775098</v>
      </c>
      <c r="I29" s="298">
        <v>2.5</v>
      </c>
      <c r="J29" s="297">
        <v>132.5</v>
      </c>
    </row>
    <row r="30" spans="2:10" x14ac:dyDescent="0.25">
      <c r="B30" s="36" t="s">
        <v>274</v>
      </c>
      <c r="C30" s="292">
        <v>2339</v>
      </c>
      <c r="D30" s="292">
        <v>26</v>
      </c>
      <c r="E30" s="292">
        <v>3029</v>
      </c>
      <c r="F30" s="294">
        <f>C30*1000/665581.5</f>
        <v>3.5142202720478259</v>
      </c>
      <c r="G30" s="295">
        <f>D30*100000/665581.5</f>
        <v>3.9063585751707341</v>
      </c>
      <c r="H30" s="294">
        <f>E30*100000/665581.5</f>
        <v>455.09077400739051</v>
      </c>
      <c r="I30" s="295">
        <f>D30/C30*100</f>
        <v>1.1115861479264644</v>
      </c>
      <c r="J30" s="294">
        <f>E30/C30*100</f>
        <v>129.4997862334331</v>
      </c>
    </row>
    <row r="31" spans="2:10" x14ac:dyDescent="0.25">
      <c r="B31" s="291" t="s">
        <v>104</v>
      </c>
      <c r="C31" s="292">
        <v>1129</v>
      </c>
      <c r="D31" s="293">
        <v>43</v>
      </c>
      <c r="E31" s="292">
        <v>1646</v>
      </c>
      <c r="F31" s="294">
        <f>C31*1000/551123.5</f>
        <v>2.0485426587688602</v>
      </c>
      <c r="G31" s="295">
        <f>D31*100000/551123.5</f>
        <v>7.802243961652878</v>
      </c>
      <c r="H31" s="294">
        <f>E31*100000/551123.5</f>
        <v>298.6626409507125</v>
      </c>
      <c r="I31" s="295">
        <f>D31/C31*100</f>
        <v>3.8086802480070863</v>
      </c>
      <c r="J31" s="294">
        <f>E31/C31*100</f>
        <v>145.792736935341</v>
      </c>
    </row>
    <row r="32" spans="2:10" x14ac:dyDescent="0.25">
      <c r="B32" s="299" t="s">
        <v>244</v>
      </c>
      <c r="C32" s="300">
        <v>3468</v>
      </c>
      <c r="D32" s="300">
        <v>69</v>
      </c>
      <c r="E32" s="300">
        <v>4675</v>
      </c>
      <c r="F32" s="301">
        <f>C32*1000/1216705</f>
        <v>2.8503211542650027</v>
      </c>
      <c r="G32" s="301">
        <f>D32*100000/1216705</f>
        <v>5.6710541996622021</v>
      </c>
      <c r="H32" s="301">
        <f>E32*100000/1216705</f>
        <v>384.23446932493908</v>
      </c>
      <c r="I32" s="301">
        <f>D32/C32*100</f>
        <v>1.9896193771626298</v>
      </c>
      <c r="J32" s="301">
        <f>E32/C32*100</f>
        <v>134.80392156862746</v>
      </c>
    </row>
    <row r="33" spans="2:10" ht="15" customHeight="1" x14ac:dyDescent="0.25">
      <c r="B33" s="386" t="s">
        <v>178</v>
      </c>
      <c r="C33" s="387"/>
      <c r="D33" s="387"/>
      <c r="E33" s="387"/>
      <c r="F33" s="387"/>
      <c r="G33" s="387"/>
      <c r="H33" s="387"/>
      <c r="I33" s="387"/>
      <c r="J33" s="387"/>
    </row>
    <row r="34" spans="2:10" ht="15" customHeight="1" x14ac:dyDescent="0.25">
      <c r="B34" s="386" t="s">
        <v>179</v>
      </c>
      <c r="C34" s="387"/>
      <c r="D34" s="387"/>
      <c r="E34" s="387"/>
      <c r="F34" s="387"/>
      <c r="G34" s="387"/>
      <c r="H34" s="387"/>
      <c r="I34" s="387"/>
      <c r="J34" s="387"/>
    </row>
  </sheetData>
  <mergeCells count="11">
    <mergeCell ref="B4:G4"/>
    <mergeCell ref="B33:J33"/>
    <mergeCell ref="B34:J34"/>
    <mergeCell ref="C5:C6"/>
    <mergeCell ref="D5:D6"/>
    <mergeCell ref="E5:E6"/>
    <mergeCell ref="F5:F6"/>
    <mergeCell ref="G5:G6"/>
    <mergeCell ref="H5:H6"/>
    <mergeCell ref="I5:I6"/>
    <mergeCell ref="J5:J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32"/>
  <sheetViews>
    <sheetView workbookViewId="0">
      <selection activeCell="I34" sqref="I34"/>
    </sheetView>
  </sheetViews>
  <sheetFormatPr defaultRowHeight="15" x14ac:dyDescent="0.25"/>
  <cols>
    <col min="1" max="1" width="3.7109375" style="43" customWidth="1"/>
    <col min="2" max="2" width="24.140625" style="43" customWidth="1"/>
    <col min="3" max="16384" width="9.140625" style="43"/>
  </cols>
  <sheetData>
    <row r="3" spans="2:8" x14ac:dyDescent="0.25">
      <c r="B3" s="46" t="s">
        <v>318</v>
      </c>
    </row>
    <row r="4" spans="2:8" x14ac:dyDescent="0.25">
      <c r="B4" s="390" t="s">
        <v>100</v>
      </c>
      <c r="C4" s="391"/>
      <c r="D4" s="391"/>
      <c r="E4" s="391"/>
      <c r="F4" s="391"/>
      <c r="G4" s="391"/>
    </row>
    <row r="5" spans="2:8" ht="15" customHeight="1" x14ac:dyDescent="0.25">
      <c r="B5" s="349" t="s">
        <v>319</v>
      </c>
      <c r="C5" s="388" t="s">
        <v>20</v>
      </c>
      <c r="D5" s="388"/>
      <c r="E5" s="388"/>
      <c r="F5" s="389" t="s">
        <v>103</v>
      </c>
      <c r="G5" s="389"/>
      <c r="H5" s="389"/>
    </row>
    <row r="6" spans="2:8" x14ac:dyDescent="0.25">
      <c r="B6" s="350" t="s">
        <v>177</v>
      </c>
      <c r="C6" s="122" t="s">
        <v>3</v>
      </c>
      <c r="D6" s="122" t="s">
        <v>4</v>
      </c>
      <c r="E6" s="122" t="s">
        <v>5</v>
      </c>
      <c r="F6" s="122" t="s">
        <v>3</v>
      </c>
      <c r="G6" s="122" t="s">
        <v>4</v>
      </c>
      <c r="H6" s="122" t="s">
        <v>5</v>
      </c>
    </row>
    <row r="7" spans="2:8" x14ac:dyDescent="0.25">
      <c r="B7" s="36" t="s">
        <v>182</v>
      </c>
      <c r="C7" s="292">
        <v>369</v>
      </c>
      <c r="D7" s="38">
        <v>3</v>
      </c>
      <c r="E7" s="37">
        <v>476</v>
      </c>
      <c r="F7" s="38">
        <v>39</v>
      </c>
      <c r="G7" s="37" t="s">
        <v>86</v>
      </c>
      <c r="H7" s="293">
        <v>53</v>
      </c>
    </row>
    <row r="8" spans="2:8" x14ac:dyDescent="0.25">
      <c r="B8" s="291" t="s">
        <v>183</v>
      </c>
      <c r="C8" s="292">
        <v>105</v>
      </c>
      <c r="D8" s="38" t="s">
        <v>86</v>
      </c>
      <c r="E8" s="37">
        <v>143</v>
      </c>
      <c r="F8" s="38">
        <v>4</v>
      </c>
      <c r="G8" s="37" t="s">
        <v>86</v>
      </c>
      <c r="H8" s="293">
        <v>6</v>
      </c>
    </row>
    <row r="9" spans="2:8" x14ac:dyDescent="0.25">
      <c r="B9" s="36" t="s">
        <v>184</v>
      </c>
      <c r="C9" s="292">
        <v>823</v>
      </c>
      <c r="D9" s="38">
        <v>4</v>
      </c>
      <c r="E9" s="37">
        <v>1010</v>
      </c>
      <c r="F9" s="38">
        <v>55</v>
      </c>
      <c r="G9" s="37">
        <v>3</v>
      </c>
      <c r="H9" s="293">
        <v>77</v>
      </c>
    </row>
    <row r="10" spans="2:8" x14ac:dyDescent="0.25">
      <c r="B10" s="291" t="s">
        <v>185</v>
      </c>
      <c r="C10" s="292">
        <v>186</v>
      </c>
      <c r="D10" s="38">
        <v>1</v>
      </c>
      <c r="E10" s="37">
        <v>229</v>
      </c>
      <c r="F10" s="38">
        <v>24</v>
      </c>
      <c r="G10" s="37" t="s">
        <v>86</v>
      </c>
      <c r="H10" s="293">
        <v>30</v>
      </c>
    </row>
    <row r="11" spans="2:8" x14ac:dyDescent="0.25">
      <c r="B11" s="296" t="s">
        <v>255</v>
      </c>
      <c r="C11" s="153">
        <v>21</v>
      </c>
      <c r="D11" s="41" t="s">
        <v>86</v>
      </c>
      <c r="E11" s="40">
        <v>29</v>
      </c>
      <c r="F11" s="41">
        <v>8</v>
      </c>
      <c r="G11" s="40" t="s">
        <v>86</v>
      </c>
      <c r="H11" s="152">
        <v>14</v>
      </c>
    </row>
    <row r="12" spans="2:8" x14ac:dyDescent="0.25">
      <c r="B12" s="296" t="s">
        <v>256</v>
      </c>
      <c r="C12" s="153">
        <v>22</v>
      </c>
      <c r="D12" s="41" t="s">
        <v>86</v>
      </c>
      <c r="E12" s="40">
        <v>34</v>
      </c>
      <c r="F12" s="41">
        <v>12</v>
      </c>
      <c r="G12" s="40" t="s">
        <v>86</v>
      </c>
      <c r="H12" s="152">
        <v>19</v>
      </c>
    </row>
    <row r="13" spans="2:8" x14ac:dyDescent="0.25">
      <c r="B13" s="296" t="s">
        <v>257</v>
      </c>
      <c r="C13" s="153">
        <v>23</v>
      </c>
      <c r="D13" s="41" t="s">
        <v>86</v>
      </c>
      <c r="E13" s="40">
        <v>29</v>
      </c>
      <c r="F13" s="41">
        <v>11</v>
      </c>
      <c r="G13" s="40">
        <v>2</v>
      </c>
      <c r="H13" s="152">
        <v>14</v>
      </c>
    </row>
    <row r="14" spans="2:8" x14ac:dyDescent="0.25">
      <c r="B14" s="296" t="s">
        <v>258</v>
      </c>
      <c r="C14" s="153">
        <v>21</v>
      </c>
      <c r="D14" s="41">
        <v>1</v>
      </c>
      <c r="E14" s="40">
        <v>30</v>
      </c>
      <c r="F14" s="41">
        <v>7</v>
      </c>
      <c r="G14" s="40" t="s">
        <v>86</v>
      </c>
      <c r="H14" s="152">
        <v>11</v>
      </c>
    </row>
    <row r="15" spans="2:8" x14ac:dyDescent="0.25">
      <c r="B15" s="296" t="s">
        <v>259</v>
      </c>
      <c r="C15" s="153">
        <v>7</v>
      </c>
      <c r="D15" s="41" t="s">
        <v>86</v>
      </c>
      <c r="E15" s="40">
        <v>7</v>
      </c>
      <c r="F15" s="41">
        <v>17</v>
      </c>
      <c r="G15" s="40" t="s">
        <v>86</v>
      </c>
      <c r="H15" s="152">
        <v>23</v>
      </c>
    </row>
    <row r="16" spans="2:8" x14ac:dyDescent="0.25">
      <c r="B16" s="296" t="s">
        <v>260</v>
      </c>
      <c r="C16" s="153">
        <v>13</v>
      </c>
      <c r="D16" s="41" t="s">
        <v>86</v>
      </c>
      <c r="E16" s="40">
        <v>18</v>
      </c>
      <c r="F16" s="41">
        <v>13</v>
      </c>
      <c r="G16" s="40">
        <v>1</v>
      </c>
      <c r="H16" s="152">
        <v>28</v>
      </c>
    </row>
    <row r="17" spans="2:8" x14ac:dyDescent="0.25">
      <c r="B17" s="296" t="s">
        <v>261</v>
      </c>
      <c r="C17" s="153">
        <v>18</v>
      </c>
      <c r="D17" s="41">
        <v>1</v>
      </c>
      <c r="E17" s="40">
        <v>23</v>
      </c>
      <c r="F17" s="41">
        <v>16</v>
      </c>
      <c r="G17" s="40" t="s">
        <v>86</v>
      </c>
      <c r="H17" s="152">
        <v>24</v>
      </c>
    </row>
    <row r="18" spans="2:8" x14ac:dyDescent="0.25">
      <c r="B18" s="296" t="s">
        <v>262</v>
      </c>
      <c r="C18" s="153">
        <v>105</v>
      </c>
      <c r="D18" s="41" t="s">
        <v>86</v>
      </c>
      <c r="E18" s="40">
        <v>137</v>
      </c>
      <c r="F18" s="41">
        <v>6</v>
      </c>
      <c r="G18" s="40" t="s">
        <v>86</v>
      </c>
      <c r="H18" s="152">
        <v>6</v>
      </c>
    </row>
    <row r="19" spans="2:8" x14ac:dyDescent="0.25">
      <c r="B19" s="296" t="s">
        <v>263</v>
      </c>
      <c r="C19" s="153">
        <v>34</v>
      </c>
      <c r="D19" s="41" t="s">
        <v>86</v>
      </c>
      <c r="E19" s="40">
        <v>50</v>
      </c>
      <c r="F19" s="41">
        <v>14</v>
      </c>
      <c r="G19" s="40" t="s">
        <v>86</v>
      </c>
      <c r="H19" s="152">
        <v>24</v>
      </c>
    </row>
    <row r="20" spans="2:8" x14ac:dyDescent="0.25">
      <c r="B20" s="296" t="s">
        <v>264</v>
      </c>
      <c r="C20" s="153">
        <v>22</v>
      </c>
      <c r="D20" s="41" t="s">
        <v>86</v>
      </c>
      <c r="E20" s="40">
        <v>27</v>
      </c>
      <c r="F20" s="41">
        <v>13</v>
      </c>
      <c r="G20" s="40">
        <v>1</v>
      </c>
      <c r="H20" s="152">
        <v>19</v>
      </c>
    </row>
    <row r="21" spans="2:8" x14ac:dyDescent="0.25">
      <c r="B21" s="296" t="s">
        <v>265</v>
      </c>
      <c r="C21" s="153">
        <v>17</v>
      </c>
      <c r="D21" s="41">
        <v>1</v>
      </c>
      <c r="E21" s="40">
        <v>22</v>
      </c>
      <c r="F21" s="41">
        <v>23</v>
      </c>
      <c r="G21" s="40">
        <v>1</v>
      </c>
      <c r="H21" s="152">
        <v>29</v>
      </c>
    </row>
    <row r="22" spans="2:8" x14ac:dyDescent="0.25">
      <c r="B22" s="296" t="s">
        <v>266</v>
      </c>
      <c r="C22" s="153">
        <v>23</v>
      </c>
      <c r="D22" s="41" t="s">
        <v>86</v>
      </c>
      <c r="E22" s="40">
        <v>34</v>
      </c>
      <c r="F22" s="41">
        <v>8</v>
      </c>
      <c r="G22" s="40" t="s">
        <v>86</v>
      </c>
      <c r="H22" s="152">
        <v>11</v>
      </c>
    </row>
    <row r="23" spans="2:8" x14ac:dyDescent="0.25">
      <c r="B23" s="296" t="s">
        <v>267</v>
      </c>
      <c r="C23" s="153">
        <v>10</v>
      </c>
      <c r="D23" s="41">
        <v>1</v>
      </c>
      <c r="E23" s="40">
        <v>9</v>
      </c>
      <c r="F23" s="41">
        <v>19</v>
      </c>
      <c r="G23" s="40">
        <v>1</v>
      </c>
      <c r="H23" s="152">
        <v>31</v>
      </c>
    </row>
    <row r="24" spans="2:8" x14ac:dyDescent="0.25">
      <c r="B24" s="296" t="s">
        <v>268</v>
      </c>
      <c r="C24" s="153">
        <v>14</v>
      </c>
      <c r="D24" s="41" t="s">
        <v>86</v>
      </c>
      <c r="E24" s="40">
        <v>18</v>
      </c>
      <c r="F24" s="41">
        <v>23</v>
      </c>
      <c r="G24" s="40" t="s">
        <v>86</v>
      </c>
      <c r="H24" s="152">
        <v>42</v>
      </c>
    </row>
    <row r="25" spans="2:8" x14ac:dyDescent="0.25">
      <c r="B25" s="296" t="s">
        <v>269</v>
      </c>
      <c r="C25" s="153">
        <v>11</v>
      </c>
      <c r="D25" s="41" t="s">
        <v>86</v>
      </c>
      <c r="E25" s="40">
        <v>17</v>
      </c>
      <c r="F25" s="41">
        <v>8</v>
      </c>
      <c r="G25" s="40" t="s">
        <v>86</v>
      </c>
      <c r="H25" s="152">
        <v>10</v>
      </c>
    </row>
    <row r="26" spans="2:8" x14ac:dyDescent="0.25">
      <c r="B26" s="296" t="s">
        <v>270</v>
      </c>
      <c r="C26" s="153">
        <v>18</v>
      </c>
      <c r="D26" s="41" t="s">
        <v>86</v>
      </c>
      <c r="E26" s="40">
        <v>20</v>
      </c>
      <c r="F26" s="41">
        <v>11</v>
      </c>
      <c r="G26" s="40" t="s">
        <v>86</v>
      </c>
      <c r="H26" s="152">
        <v>17</v>
      </c>
    </row>
    <row r="27" spans="2:8" x14ac:dyDescent="0.25">
      <c r="B27" s="296" t="s">
        <v>271</v>
      </c>
      <c r="C27" s="153">
        <v>29</v>
      </c>
      <c r="D27" s="41" t="s">
        <v>86</v>
      </c>
      <c r="E27" s="40">
        <v>42</v>
      </c>
      <c r="F27" s="41">
        <v>18</v>
      </c>
      <c r="G27" s="40">
        <v>1</v>
      </c>
      <c r="H27" s="152">
        <v>25</v>
      </c>
    </row>
    <row r="28" spans="2:8" x14ac:dyDescent="0.25">
      <c r="B28" s="296" t="s">
        <v>272</v>
      </c>
      <c r="C28" s="153">
        <v>18</v>
      </c>
      <c r="D28" s="41" t="s">
        <v>86</v>
      </c>
      <c r="E28" s="40">
        <v>20</v>
      </c>
      <c r="F28" s="41">
        <v>14</v>
      </c>
      <c r="G28" s="40" t="s">
        <v>86</v>
      </c>
      <c r="H28" s="152">
        <v>22</v>
      </c>
    </row>
    <row r="29" spans="2:8" x14ac:dyDescent="0.25">
      <c r="B29" s="296" t="s">
        <v>273</v>
      </c>
      <c r="C29" s="153">
        <v>20</v>
      </c>
      <c r="D29" s="41" t="s">
        <v>86</v>
      </c>
      <c r="E29" s="40">
        <v>24</v>
      </c>
      <c r="F29" s="41">
        <v>20</v>
      </c>
      <c r="G29" s="40">
        <v>1</v>
      </c>
      <c r="H29" s="152">
        <v>29</v>
      </c>
    </row>
    <row r="30" spans="2:8" x14ac:dyDescent="0.25">
      <c r="B30" s="36" t="s">
        <v>288</v>
      </c>
      <c r="C30" s="292">
        <v>1937</v>
      </c>
      <c r="D30" s="293">
        <v>16</v>
      </c>
      <c r="E30" s="292">
        <v>2440</v>
      </c>
      <c r="F30" s="293">
        <v>403</v>
      </c>
      <c r="G30" s="292">
        <v>10</v>
      </c>
      <c r="H30" s="293">
        <v>591</v>
      </c>
    </row>
    <row r="31" spans="2:8" x14ac:dyDescent="0.25">
      <c r="B31" s="291" t="s">
        <v>104</v>
      </c>
      <c r="C31" s="292">
        <v>531</v>
      </c>
      <c r="D31" s="293">
        <v>11</v>
      </c>
      <c r="E31" s="292">
        <v>701</v>
      </c>
      <c r="F31" s="293">
        <v>597</v>
      </c>
      <c r="G31" s="292">
        <v>32</v>
      </c>
      <c r="H31" s="293">
        <v>943</v>
      </c>
    </row>
    <row r="32" spans="2:8" x14ac:dyDescent="0.25">
      <c r="B32" s="299" t="s">
        <v>244</v>
      </c>
      <c r="C32" s="300">
        <v>2468</v>
      </c>
      <c r="D32" s="300">
        <v>27</v>
      </c>
      <c r="E32" s="300">
        <v>3141</v>
      </c>
      <c r="F32" s="300">
        <v>1000</v>
      </c>
      <c r="G32" s="300">
        <v>42</v>
      </c>
      <c r="H32" s="300">
        <v>1534</v>
      </c>
    </row>
  </sheetData>
  <mergeCells count="4">
    <mergeCell ref="C5:E5"/>
    <mergeCell ref="F5:H5"/>
    <mergeCell ref="B4:G4"/>
    <mergeCell ref="B5:B6"/>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F28"/>
  <sheetViews>
    <sheetView workbookViewId="0">
      <selection activeCell="B2" sqref="B2"/>
    </sheetView>
  </sheetViews>
  <sheetFormatPr defaultRowHeight="15" x14ac:dyDescent="0.25"/>
  <cols>
    <col min="1" max="1" width="6.28515625" style="43" customWidth="1"/>
    <col min="2" max="2" width="20.28515625" style="43" customWidth="1"/>
    <col min="3" max="3" width="31" style="43" customWidth="1"/>
    <col min="4" max="4" width="21" style="43" customWidth="1"/>
    <col min="5" max="5" width="16.42578125" style="43" customWidth="1"/>
    <col min="6" max="6" width="16.85546875" style="43" customWidth="1"/>
    <col min="7" max="16384" width="9.140625" style="43"/>
  </cols>
  <sheetData>
    <row r="2" spans="2:6" x14ac:dyDescent="0.25">
      <c r="B2" s="44" t="s">
        <v>214</v>
      </c>
      <c r="C2" s="105"/>
      <c r="D2" s="105"/>
    </row>
    <row r="3" spans="2:6" ht="15.75" thickBot="1" x14ac:dyDescent="0.3"/>
    <row r="4" spans="2:6" ht="15.75" thickBot="1" x14ac:dyDescent="0.3">
      <c r="B4" s="392" t="s">
        <v>215</v>
      </c>
      <c r="C4" s="394" t="s">
        <v>216</v>
      </c>
      <c r="D4" s="394"/>
    </row>
    <row r="5" spans="2:6" ht="15.75" thickBot="1" x14ac:dyDescent="0.3">
      <c r="B5" s="393"/>
      <c r="C5" s="86" t="s">
        <v>217</v>
      </c>
      <c r="D5" s="86" t="s">
        <v>218</v>
      </c>
      <c r="F5" s="93"/>
    </row>
    <row r="6" spans="2:6" ht="15.75" thickBot="1" x14ac:dyDescent="0.3">
      <c r="B6" s="87" t="s">
        <v>98</v>
      </c>
      <c r="C6" s="64">
        <v>187.99049643989378</v>
      </c>
      <c r="D6" s="88">
        <v>1096543302</v>
      </c>
    </row>
    <row r="7" spans="2:6" ht="15.75" thickBot="1" x14ac:dyDescent="0.3">
      <c r="B7" s="87" t="s">
        <v>181</v>
      </c>
      <c r="C7" s="64">
        <v>197.70400031618013</v>
      </c>
      <c r="D7" s="88">
        <v>387679257</v>
      </c>
    </row>
    <row r="8" spans="2:6" ht="15.75" thickBot="1" x14ac:dyDescent="0.3">
      <c r="B8" s="87" t="s">
        <v>180</v>
      </c>
      <c r="C8" s="64">
        <v>204.23082015291658</v>
      </c>
      <c r="D8" s="88">
        <v>116154543</v>
      </c>
    </row>
    <row r="9" spans="2:6" ht="15.75" thickBot="1" x14ac:dyDescent="0.3">
      <c r="B9" s="87" t="s">
        <v>194</v>
      </c>
      <c r="C9" s="64">
        <v>223.94499183329813</v>
      </c>
      <c r="D9" s="88">
        <v>1129089219</v>
      </c>
    </row>
    <row r="10" spans="2:6" ht="15.75" thickBot="1" x14ac:dyDescent="0.3">
      <c r="B10" s="87" t="s">
        <v>219</v>
      </c>
      <c r="C10" s="64">
        <v>233.41207894580873</v>
      </c>
      <c r="D10" s="88">
        <v>29536548</v>
      </c>
    </row>
    <row r="11" spans="2:6" ht="15.75" thickBot="1" x14ac:dyDescent="0.3">
      <c r="B11" s="87" t="s">
        <v>193</v>
      </c>
      <c r="C11" s="64">
        <v>233.83498555573831</v>
      </c>
      <c r="D11" s="88">
        <v>385981005</v>
      </c>
    </row>
    <row r="12" spans="2:6" ht="15.75" thickBot="1" x14ac:dyDescent="0.3">
      <c r="B12" s="87" t="s">
        <v>6</v>
      </c>
      <c r="C12" s="64">
        <v>243.94276653561803</v>
      </c>
      <c r="D12" s="88">
        <v>321692571</v>
      </c>
    </row>
    <row r="13" spans="2:6" ht="15.75" thickBot="1" x14ac:dyDescent="0.3">
      <c r="B13" s="87" t="s">
        <v>191</v>
      </c>
      <c r="C13" s="64">
        <v>253.95776340917243</v>
      </c>
      <c r="D13" s="88">
        <v>78592563</v>
      </c>
    </row>
    <row r="14" spans="2:6" ht="15.75" thickBot="1" x14ac:dyDescent="0.3">
      <c r="B14" s="87" t="s">
        <v>196</v>
      </c>
      <c r="C14" s="64">
        <v>265.7711750682812</v>
      </c>
      <c r="D14" s="88">
        <v>235678968</v>
      </c>
    </row>
    <row r="15" spans="2:6" ht="15.75" thickBot="1" x14ac:dyDescent="0.3">
      <c r="B15" s="87" t="s">
        <v>192</v>
      </c>
      <c r="C15" s="64">
        <v>274.81830246849165</v>
      </c>
      <c r="D15" s="88">
        <v>1204857165</v>
      </c>
    </row>
    <row r="16" spans="2:6" ht="15.75" thickBot="1" x14ac:dyDescent="0.3">
      <c r="B16" s="87" t="s">
        <v>220</v>
      </c>
      <c r="C16" s="64">
        <v>278.59063847683274</v>
      </c>
      <c r="D16" s="88">
        <v>296769792</v>
      </c>
    </row>
    <row r="17" spans="2:5" ht="15.75" thickBot="1" x14ac:dyDescent="0.3">
      <c r="B17" s="87" t="s">
        <v>221</v>
      </c>
      <c r="C17" s="64">
        <v>278.82566686255092</v>
      </c>
      <c r="D17" s="88">
        <v>339248583</v>
      </c>
      <c r="E17" s="127">
        <f>(D17/D26)</f>
        <v>1.9474849929893762E-2</v>
      </c>
    </row>
    <row r="18" spans="2:5" ht="15.75" thickBot="1" x14ac:dyDescent="0.3">
      <c r="B18" s="87" t="s">
        <v>8</v>
      </c>
      <c r="C18" s="64">
        <v>281.7637389933347</v>
      </c>
      <c r="D18" s="88">
        <v>1142852040</v>
      </c>
    </row>
    <row r="19" spans="2:5" ht="15.75" thickBot="1" x14ac:dyDescent="0.3">
      <c r="B19" s="87" t="s">
        <v>197</v>
      </c>
      <c r="C19" s="64">
        <v>286.62771185437123</v>
      </c>
      <c r="D19" s="88">
        <v>1406276670</v>
      </c>
    </row>
    <row r="20" spans="2:5" ht="15.75" thickBot="1" x14ac:dyDescent="0.3">
      <c r="B20" s="87" t="s">
        <v>189</v>
      </c>
      <c r="C20" s="64">
        <v>288.54938853449323</v>
      </c>
      <c r="D20" s="88">
        <v>2893490166</v>
      </c>
    </row>
    <row r="21" spans="2:5" ht="15.75" thickBot="1" x14ac:dyDescent="0.3">
      <c r="B21" s="87" t="s">
        <v>187</v>
      </c>
      <c r="C21" s="64">
        <v>321.04535983898688</v>
      </c>
      <c r="D21" s="88">
        <v>1893335634</v>
      </c>
    </row>
    <row r="22" spans="2:5" ht="15.75" thickBot="1" x14ac:dyDescent="0.3">
      <c r="B22" s="87" t="s">
        <v>190</v>
      </c>
      <c r="C22" s="64">
        <v>346.65414123619456</v>
      </c>
      <c r="D22" s="88">
        <v>532080828</v>
      </c>
    </row>
    <row r="23" spans="2:5" ht="15.75" thickBot="1" x14ac:dyDescent="0.3">
      <c r="B23" s="87" t="s">
        <v>222</v>
      </c>
      <c r="C23" s="64">
        <v>393.50661227864612</v>
      </c>
      <c r="D23" s="88">
        <v>1751393652</v>
      </c>
    </row>
    <row r="24" spans="2:5" ht="15.75" thickBot="1" x14ac:dyDescent="0.3">
      <c r="B24" s="87" t="s">
        <v>195</v>
      </c>
      <c r="C24" s="64">
        <v>396.95706650462171</v>
      </c>
      <c r="D24" s="88">
        <v>1484501334</v>
      </c>
    </row>
    <row r="25" spans="2:5" ht="15.75" thickBot="1" x14ac:dyDescent="0.3">
      <c r="B25" s="87" t="s">
        <v>188</v>
      </c>
      <c r="C25" s="64">
        <v>444.59484070655878</v>
      </c>
      <c r="D25" s="88">
        <v>694076568</v>
      </c>
    </row>
    <row r="26" spans="2:5" ht="15.75" thickBot="1" x14ac:dyDescent="0.3">
      <c r="B26" s="89" t="s">
        <v>199</v>
      </c>
      <c r="C26" s="90">
        <v>287.75648190587964</v>
      </c>
      <c r="D26" s="91">
        <f>SUM(D6:D25)</f>
        <v>17419830408</v>
      </c>
    </row>
    <row r="28" spans="2:5" ht="15" customHeight="1" x14ac:dyDescent="0.25">
      <c r="B28" s="383" t="s">
        <v>223</v>
      </c>
      <c r="C28" s="310"/>
      <c r="D28" s="310"/>
      <c r="E28" s="310"/>
    </row>
  </sheetData>
  <mergeCells count="3">
    <mergeCell ref="B4:B5"/>
    <mergeCell ref="C4:D4"/>
    <mergeCell ref="B28:E28"/>
  </mergeCells>
  <conditionalFormatting sqref="D6:D25">
    <cfRule type="dataBar" priority="2">
      <dataBar>
        <cfvo type="min"/>
        <cfvo type="max"/>
        <color rgb="FFFF555A"/>
      </dataBar>
      <extLst>
        <ext xmlns:x14="http://schemas.microsoft.com/office/spreadsheetml/2009/9/main" uri="{B025F937-C7B1-47D3-B67F-A62EFF666E3E}">
          <x14:id>{5B9C00C9-C68B-4EAA-98D1-F07FE30D4E56}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{169BE1A2-01BF-4738-9540-F78C489BE70F}</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B9C00C9-C68B-4EAA-98D1-F07FE30D4E5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169BE1A2-01BF-4738-9540-F78C489BE70F}">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17"/>
  <sheetViews>
    <sheetView zoomScaleNormal="100" workbookViewId="0">
      <selection activeCell="H28" sqref="H28"/>
    </sheetView>
  </sheetViews>
  <sheetFormatPr defaultRowHeight="15" x14ac:dyDescent="0.25"/>
  <cols>
    <col min="1" max="1" width="16.28515625" style="79" customWidth="1"/>
    <col min="2" max="3" width="9.140625" style="79"/>
    <col min="4" max="4" width="9.7109375" style="79" bestFit="1" customWidth="1"/>
    <col min="5" max="6" width="9.140625" style="79"/>
    <col min="7" max="7" width="9.7109375" style="79" bestFit="1" customWidth="1"/>
    <col min="8" max="8" width="9.140625" style="80"/>
    <col min="9" max="10" width="9.140625" style="79"/>
    <col min="11" max="11" width="9.7109375" style="79" bestFit="1" customWidth="1"/>
    <col min="12" max="15" width="9.140625" style="79"/>
    <col min="16" max="16" width="10.140625" style="79" customWidth="1"/>
    <col min="17" max="16384" width="9.140625" style="79"/>
  </cols>
  <sheetData>
    <row r="1" spans="1:21" x14ac:dyDescent="0.25">
      <c r="B1" s="81"/>
      <c r="C1" s="81"/>
      <c r="D1" s="81"/>
      <c r="E1" s="81"/>
    </row>
    <row r="2" spans="1:21" x14ac:dyDescent="0.25">
      <c r="A2" s="47" t="s">
        <v>211</v>
      </c>
    </row>
    <row r="3" spans="1:21" x14ac:dyDescent="0.25">
      <c r="A3" s="395" t="s">
        <v>29</v>
      </c>
      <c r="B3" s="395"/>
      <c r="C3" s="395"/>
      <c r="D3" s="395"/>
      <c r="E3" s="395"/>
    </row>
    <row r="4" spans="1:21" ht="15" customHeight="1" x14ac:dyDescent="0.25">
      <c r="A4" s="311" t="s">
        <v>1</v>
      </c>
      <c r="B4" s="396" t="s">
        <v>92</v>
      </c>
      <c r="C4" s="397"/>
      <c r="D4" s="397"/>
      <c r="E4" s="397"/>
      <c r="F4" s="397"/>
      <c r="G4" s="397"/>
      <c r="H4" s="397"/>
      <c r="I4" s="397"/>
      <c r="J4" s="397"/>
      <c r="K4" s="397"/>
      <c r="L4" s="397"/>
      <c r="M4" s="397"/>
      <c r="N4" s="124"/>
      <c r="O4" s="396"/>
      <c r="P4" s="397"/>
      <c r="Q4" s="397"/>
    </row>
    <row r="5" spans="1:21" ht="15" customHeight="1" x14ac:dyDescent="0.25">
      <c r="A5" s="312"/>
      <c r="B5" s="398" t="s">
        <v>93</v>
      </c>
      <c r="C5" s="400"/>
      <c r="D5" s="400"/>
      <c r="E5" s="400"/>
      <c r="F5" s="400"/>
      <c r="G5" s="400"/>
      <c r="H5" s="400"/>
      <c r="I5" s="401" t="s">
        <v>94</v>
      </c>
      <c r="J5" s="400"/>
      <c r="K5" s="400"/>
      <c r="L5" s="400"/>
      <c r="M5" s="398" t="s">
        <v>320</v>
      </c>
      <c r="N5" s="399"/>
      <c r="O5" s="399"/>
      <c r="P5" s="400"/>
      <c r="Q5" s="121"/>
    </row>
    <row r="6" spans="1:21" ht="27" x14ac:dyDescent="0.25">
      <c r="A6" s="313"/>
      <c r="B6" s="123" t="s">
        <v>95</v>
      </c>
      <c r="C6" s="123" t="s">
        <v>96</v>
      </c>
      <c r="D6" s="123" t="s">
        <v>207</v>
      </c>
      <c r="E6" s="123" t="s">
        <v>97</v>
      </c>
      <c r="F6" s="123" t="s">
        <v>208</v>
      </c>
      <c r="G6" s="123" t="s">
        <v>209</v>
      </c>
      <c r="H6" s="123" t="s">
        <v>13</v>
      </c>
      <c r="I6" s="123" t="s">
        <v>95</v>
      </c>
      <c r="J6" s="302" t="s">
        <v>96</v>
      </c>
      <c r="K6" s="302" t="s">
        <v>210</v>
      </c>
      <c r="L6" s="123" t="s">
        <v>13</v>
      </c>
      <c r="M6" s="123" t="s">
        <v>95</v>
      </c>
      <c r="N6" s="123" t="s">
        <v>96</v>
      </c>
      <c r="O6" s="123" t="s">
        <v>97</v>
      </c>
      <c r="P6" s="123" t="s">
        <v>209</v>
      </c>
      <c r="Q6" s="123" t="s">
        <v>13</v>
      </c>
    </row>
    <row r="7" spans="1:21" x14ac:dyDescent="0.25">
      <c r="A7" s="19" t="s">
        <v>182</v>
      </c>
      <c r="B7" s="48">
        <v>129</v>
      </c>
      <c r="C7" s="49">
        <v>309</v>
      </c>
      <c r="D7" s="48" t="s">
        <v>86</v>
      </c>
      <c r="E7" s="49">
        <v>346</v>
      </c>
      <c r="F7" s="48" t="s">
        <v>86</v>
      </c>
      <c r="G7" s="49" t="s">
        <v>86</v>
      </c>
      <c r="H7" s="42">
        <v>784</v>
      </c>
      <c r="I7" s="49">
        <v>83</v>
      </c>
      <c r="J7" s="48">
        <v>1</v>
      </c>
      <c r="K7" s="49" t="s">
        <v>86</v>
      </c>
      <c r="L7" s="42">
        <v>84</v>
      </c>
      <c r="M7" s="49">
        <v>104</v>
      </c>
      <c r="N7" s="48">
        <v>239</v>
      </c>
      <c r="O7" s="49">
        <v>38</v>
      </c>
      <c r="P7" s="42" t="s">
        <v>86</v>
      </c>
      <c r="Q7" s="107">
        <v>381</v>
      </c>
      <c r="S7" s="106"/>
      <c r="T7" s="81"/>
      <c r="U7" s="81"/>
    </row>
    <row r="8" spans="1:21" x14ac:dyDescent="0.25">
      <c r="A8" s="19" t="s">
        <v>183</v>
      </c>
      <c r="B8" s="48">
        <v>68</v>
      </c>
      <c r="C8" s="49">
        <v>160</v>
      </c>
      <c r="D8" s="48" t="s">
        <v>86</v>
      </c>
      <c r="E8" s="49">
        <v>110</v>
      </c>
      <c r="F8" s="48" t="s">
        <v>86</v>
      </c>
      <c r="G8" s="49" t="s">
        <v>86</v>
      </c>
      <c r="H8" s="42">
        <v>338</v>
      </c>
      <c r="I8" s="49">
        <v>20</v>
      </c>
      <c r="J8" s="48" t="s">
        <v>86</v>
      </c>
      <c r="K8" s="49" t="s">
        <v>86</v>
      </c>
      <c r="L8" s="42">
        <v>20</v>
      </c>
      <c r="M8" s="49">
        <v>18</v>
      </c>
      <c r="N8" s="48">
        <v>56</v>
      </c>
      <c r="O8" s="49">
        <v>2</v>
      </c>
      <c r="P8" s="42" t="s">
        <v>86</v>
      </c>
      <c r="Q8" s="107">
        <v>76</v>
      </c>
      <c r="S8" s="106"/>
      <c r="T8" s="81"/>
      <c r="U8" s="81"/>
    </row>
    <row r="9" spans="1:21" x14ac:dyDescent="0.25">
      <c r="A9" s="19" t="s">
        <v>184</v>
      </c>
      <c r="B9" s="48">
        <v>57</v>
      </c>
      <c r="C9" s="49">
        <v>63</v>
      </c>
      <c r="D9" s="48" t="s">
        <v>86</v>
      </c>
      <c r="E9" s="49">
        <v>774</v>
      </c>
      <c r="F9" s="48" t="s">
        <v>86</v>
      </c>
      <c r="G9" s="49" t="s">
        <v>86</v>
      </c>
      <c r="H9" s="42">
        <v>894</v>
      </c>
      <c r="I9" s="49">
        <v>31</v>
      </c>
      <c r="J9" s="48" t="s">
        <v>86</v>
      </c>
      <c r="K9" s="49" t="s">
        <v>86</v>
      </c>
      <c r="L9" s="42">
        <v>31</v>
      </c>
      <c r="M9" s="49">
        <v>41</v>
      </c>
      <c r="N9" s="48">
        <v>29</v>
      </c>
      <c r="O9" s="49">
        <v>32</v>
      </c>
      <c r="P9" s="42" t="s">
        <v>86</v>
      </c>
      <c r="Q9" s="107">
        <v>102</v>
      </c>
      <c r="S9" s="106"/>
      <c r="T9" s="81"/>
      <c r="U9" s="81"/>
    </row>
    <row r="10" spans="1:21" x14ac:dyDescent="0.25">
      <c r="A10" s="19" t="s">
        <v>185</v>
      </c>
      <c r="B10" s="48">
        <v>154</v>
      </c>
      <c r="C10" s="49">
        <v>144</v>
      </c>
      <c r="D10" s="48" t="s">
        <v>86</v>
      </c>
      <c r="E10" s="49">
        <v>154</v>
      </c>
      <c r="F10" s="48" t="s">
        <v>86</v>
      </c>
      <c r="G10" s="49" t="s">
        <v>86</v>
      </c>
      <c r="H10" s="42">
        <v>452</v>
      </c>
      <c r="I10" s="49">
        <v>38</v>
      </c>
      <c r="J10" s="48" t="s">
        <v>86</v>
      </c>
      <c r="K10" s="49" t="s">
        <v>86</v>
      </c>
      <c r="L10" s="42">
        <v>38</v>
      </c>
      <c r="M10" s="49">
        <v>140</v>
      </c>
      <c r="N10" s="48">
        <v>117</v>
      </c>
      <c r="O10" s="49">
        <v>11</v>
      </c>
      <c r="P10" s="42" t="s">
        <v>86</v>
      </c>
      <c r="Q10" s="107">
        <v>268</v>
      </c>
      <c r="S10" s="106"/>
      <c r="T10" s="81"/>
      <c r="U10" s="81"/>
    </row>
    <row r="11" spans="1:21" ht="17.25" customHeight="1" x14ac:dyDescent="0.25">
      <c r="A11" s="50" t="s">
        <v>13</v>
      </c>
      <c r="B11" s="51">
        <v>408</v>
      </c>
      <c r="C11" s="51">
        <v>676</v>
      </c>
      <c r="D11" s="51" t="s">
        <v>86</v>
      </c>
      <c r="E11" s="51">
        <v>1384</v>
      </c>
      <c r="F11" s="51" t="s">
        <v>86</v>
      </c>
      <c r="G11" s="51" t="s">
        <v>86</v>
      </c>
      <c r="H11" s="51">
        <v>2468</v>
      </c>
      <c r="I11" s="51">
        <v>172</v>
      </c>
      <c r="J11" s="51">
        <v>1</v>
      </c>
      <c r="K11" s="51" t="s">
        <v>86</v>
      </c>
      <c r="L11" s="51">
        <v>173</v>
      </c>
      <c r="M11" s="51">
        <v>303</v>
      </c>
      <c r="N11" s="50">
        <v>441</v>
      </c>
      <c r="O11" s="51">
        <v>83</v>
      </c>
      <c r="P11" s="51" t="s">
        <v>86</v>
      </c>
      <c r="Q11" s="51">
        <f>+M11+N11+O11</f>
        <v>827</v>
      </c>
      <c r="S11" s="106"/>
      <c r="T11" s="81"/>
      <c r="U11" s="81"/>
    </row>
    <row r="12" spans="1:21" x14ac:dyDescent="0.25">
      <c r="A12" s="27" t="s">
        <v>99</v>
      </c>
    </row>
    <row r="16" spans="1:21" ht="15" customHeight="1" x14ac:dyDescent="0.25"/>
    <row r="17" ht="15" customHeight="1" x14ac:dyDescent="0.25"/>
  </sheetData>
  <mergeCells count="7">
    <mergeCell ref="A3:E3"/>
    <mergeCell ref="B4:M4"/>
    <mergeCell ref="O4:Q4"/>
    <mergeCell ref="M5:P5"/>
    <mergeCell ref="A4:A6"/>
    <mergeCell ref="B5:H5"/>
    <mergeCell ref="I5:L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13"/>
  <sheetViews>
    <sheetView workbookViewId="0">
      <selection activeCell="B12" sqref="B12:H13"/>
    </sheetView>
  </sheetViews>
  <sheetFormatPr defaultRowHeight="15" x14ac:dyDescent="0.25"/>
  <cols>
    <col min="1" max="1" width="9.140625" style="43"/>
    <col min="2" max="2" width="10.5703125" style="43" customWidth="1"/>
    <col min="3" max="7" width="9.140625" style="43"/>
    <col min="8" max="8" width="19.7109375" style="43" customWidth="1"/>
    <col min="9" max="16384" width="9.140625" style="43"/>
  </cols>
  <sheetData>
    <row r="1" spans="2:8" x14ac:dyDescent="0.25">
      <c r="B1" s="307" t="s">
        <v>301</v>
      </c>
      <c r="C1" s="308"/>
      <c r="D1" s="308"/>
      <c r="E1" s="308"/>
      <c r="F1" s="308"/>
      <c r="G1" s="308"/>
      <c r="H1" s="308"/>
    </row>
    <row r="2" spans="2:8" ht="15" customHeight="1" x14ac:dyDescent="0.25">
      <c r="B2" s="317" t="s">
        <v>246</v>
      </c>
      <c r="C2" s="318"/>
      <c r="D2" s="318"/>
      <c r="E2" s="318"/>
      <c r="F2" s="318"/>
    </row>
    <row r="3" spans="2:8" x14ac:dyDescent="0.25">
      <c r="B3" s="311" t="s">
        <v>1</v>
      </c>
      <c r="C3" s="314">
        <v>2017</v>
      </c>
      <c r="D3" s="314"/>
      <c r="E3" s="315">
        <v>2010</v>
      </c>
      <c r="F3" s="315"/>
    </row>
    <row r="4" spans="2:8" x14ac:dyDescent="0.25">
      <c r="B4" s="312"/>
      <c r="C4" s="314"/>
      <c r="D4" s="314"/>
      <c r="E4" s="315"/>
      <c r="F4" s="315"/>
    </row>
    <row r="5" spans="2:8" ht="27" x14ac:dyDescent="0.25">
      <c r="B5" s="313"/>
      <c r="C5" s="122" t="s">
        <v>148</v>
      </c>
      <c r="D5" s="122" t="s">
        <v>12</v>
      </c>
      <c r="E5" s="122" t="s">
        <v>148</v>
      </c>
      <c r="F5" s="122" t="s">
        <v>12</v>
      </c>
    </row>
    <row r="6" spans="2:8" x14ac:dyDescent="0.25">
      <c r="B6" s="130" t="s">
        <v>182</v>
      </c>
      <c r="C6" s="58">
        <v>2.72</v>
      </c>
      <c r="D6" s="131">
        <v>1.88</v>
      </c>
      <c r="E6" s="61">
        <v>3.7564799999999998</v>
      </c>
      <c r="F6" s="62">
        <v>2.691415313225058</v>
      </c>
    </row>
    <row r="7" spans="2:8" x14ac:dyDescent="0.25">
      <c r="B7" s="130" t="s">
        <v>183</v>
      </c>
      <c r="C7" s="58">
        <v>0.92</v>
      </c>
      <c r="D7" s="131">
        <v>0.66</v>
      </c>
      <c r="E7" s="61">
        <v>1.4256599999999999</v>
      </c>
      <c r="F7" s="62">
        <v>1.0071942446043165</v>
      </c>
    </row>
    <row r="8" spans="2:8" x14ac:dyDescent="0.25">
      <c r="B8" s="130" t="s">
        <v>184</v>
      </c>
      <c r="C8" s="58">
        <v>1.46</v>
      </c>
      <c r="D8" s="131">
        <v>1.17</v>
      </c>
      <c r="E8" s="61">
        <v>1.50905</v>
      </c>
      <c r="F8" s="62">
        <v>1.2831479897348161</v>
      </c>
    </row>
    <row r="9" spans="2:8" x14ac:dyDescent="0.25">
      <c r="B9" s="130" t="s">
        <v>185</v>
      </c>
      <c r="C9" s="58">
        <v>2.11</v>
      </c>
      <c r="D9" s="131">
        <v>1.52</v>
      </c>
      <c r="E9" s="61">
        <v>2.5414400000000001</v>
      </c>
      <c r="F9" s="62">
        <v>1.8821603927986905</v>
      </c>
    </row>
    <row r="10" spans="2:8" ht="24.75" customHeight="1" x14ac:dyDescent="0.25">
      <c r="B10" s="132" t="s">
        <v>186</v>
      </c>
      <c r="C10" s="57">
        <v>1.99</v>
      </c>
      <c r="D10" s="57">
        <v>1.45</v>
      </c>
      <c r="E10" s="57">
        <v>2.6181999999999999</v>
      </c>
      <c r="F10" s="57">
        <v>1.9652738027094065</v>
      </c>
    </row>
    <row r="11" spans="2:8" x14ac:dyDescent="0.25">
      <c r="B11" s="132" t="s">
        <v>7</v>
      </c>
      <c r="C11" s="57">
        <v>1.9310250210080431</v>
      </c>
      <c r="D11" s="57">
        <v>1.3505085396277106</v>
      </c>
      <c r="E11" s="57">
        <v>1.9314826030413574</v>
      </c>
      <c r="F11" s="57">
        <v>1.332107216174385</v>
      </c>
    </row>
    <row r="12" spans="2:8" x14ac:dyDescent="0.25">
      <c r="B12" s="133" t="s">
        <v>293</v>
      </c>
      <c r="C12" s="134"/>
      <c r="D12" s="134"/>
      <c r="E12" s="134"/>
      <c r="F12" s="134"/>
    </row>
    <row r="13" spans="2:8" x14ac:dyDescent="0.25">
      <c r="B13" s="133" t="s">
        <v>294</v>
      </c>
      <c r="C13" s="134"/>
      <c r="D13" s="134"/>
      <c r="E13" s="134"/>
      <c r="F13" s="134"/>
    </row>
  </sheetData>
  <mergeCells count="5">
    <mergeCell ref="B1:H1"/>
    <mergeCell ref="B2:F2"/>
    <mergeCell ref="B3:B5"/>
    <mergeCell ref="C3:D4"/>
    <mergeCell ref="E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37"/>
  <sheetViews>
    <sheetView zoomScaleNormal="100" workbookViewId="0">
      <selection activeCell="L28" sqref="L28"/>
    </sheetView>
  </sheetViews>
  <sheetFormatPr defaultRowHeight="15" x14ac:dyDescent="0.25"/>
  <cols>
    <col min="1" max="6" width="9.140625" style="43"/>
    <col min="7" max="7" width="9.140625" style="82"/>
    <col min="8" max="16384" width="9.140625" style="43"/>
  </cols>
  <sheetData>
    <row r="2" spans="1:8" x14ac:dyDescent="0.25">
      <c r="A2" s="44" t="s">
        <v>321</v>
      </c>
      <c r="B2" s="28"/>
      <c r="C2" s="28"/>
      <c r="D2" s="28"/>
      <c r="E2" s="28"/>
      <c r="F2" s="28"/>
      <c r="G2" s="83"/>
      <c r="H2" s="29"/>
    </row>
    <row r="3" spans="1:8" ht="15" customHeight="1" x14ac:dyDescent="0.25">
      <c r="A3" s="395" t="s">
        <v>100</v>
      </c>
      <c r="B3" s="395"/>
      <c r="C3" s="395"/>
      <c r="D3" s="395"/>
      <c r="E3" s="395"/>
      <c r="F3" s="395"/>
      <c r="G3" s="395"/>
      <c r="H3" s="395"/>
    </row>
    <row r="4" spans="1:8" ht="15" customHeight="1" x14ac:dyDescent="0.25">
      <c r="A4" s="404" t="s">
        <v>44</v>
      </c>
      <c r="B4" s="334" t="s">
        <v>101</v>
      </c>
      <c r="C4" s="334" t="s">
        <v>96</v>
      </c>
      <c r="D4" s="334" t="s">
        <v>207</v>
      </c>
      <c r="E4" s="334" t="s">
        <v>97</v>
      </c>
      <c r="F4" s="334" t="s">
        <v>208</v>
      </c>
      <c r="G4" s="334" t="s">
        <v>212</v>
      </c>
      <c r="H4" s="402" t="s">
        <v>13</v>
      </c>
    </row>
    <row r="5" spans="1:8" ht="15" customHeight="1" x14ac:dyDescent="0.25">
      <c r="A5" s="405"/>
      <c r="B5" s="335"/>
      <c r="C5" s="335" t="s">
        <v>4</v>
      </c>
      <c r="D5" s="335"/>
      <c r="E5" s="335" t="s">
        <v>5</v>
      </c>
      <c r="F5" s="335"/>
      <c r="G5" s="335" t="s">
        <v>5</v>
      </c>
      <c r="H5" s="403" t="s">
        <v>3</v>
      </c>
    </row>
    <row r="6" spans="1:8" x14ac:dyDescent="0.25">
      <c r="A6" s="20" t="s">
        <v>47</v>
      </c>
      <c r="B6" s="303">
        <v>67</v>
      </c>
      <c r="C6" s="304">
        <v>56</v>
      </c>
      <c r="D6" s="303" t="s">
        <v>86</v>
      </c>
      <c r="E6" s="304">
        <v>116</v>
      </c>
      <c r="F6" s="303" t="s">
        <v>86</v>
      </c>
      <c r="G6" s="304" t="s">
        <v>86</v>
      </c>
      <c r="H6" s="305">
        <v>239</v>
      </c>
    </row>
    <row r="7" spans="1:8" x14ac:dyDescent="0.25">
      <c r="A7" s="20" t="s">
        <v>48</v>
      </c>
      <c r="B7" s="303">
        <v>56</v>
      </c>
      <c r="C7" s="304">
        <v>58</v>
      </c>
      <c r="D7" s="303" t="s">
        <v>86</v>
      </c>
      <c r="E7" s="304">
        <v>118</v>
      </c>
      <c r="F7" s="303" t="s">
        <v>86</v>
      </c>
      <c r="G7" s="304" t="s">
        <v>86</v>
      </c>
      <c r="H7" s="305">
        <v>232</v>
      </c>
    </row>
    <row r="8" spans="1:8" x14ac:dyDescent="0.25">
      <c r="A8" s="20" t="s">
        <v>49</v>
      </c>
      <c r="B8" s="303">
        <v>84</v>
      </c>
      <c r="C8" s="304">
        <v>90</v>
      </c>
      <c r="D8" s="303" t="s">
        <v>86</v>
      </c>
      <c r="E8" s="304">
        <v>157</v>
      </c>
      <c r="F8" s="303" t="s">
        <v>86</v>
      </c>
      <c r="G8" s="304" t="s">
        <v>86</v>
      </c>
      <c r="H8" s="305">
        <v>331</v>
      </c>
    </row>
    <row r="9" spans="1:8" x14ac:dyDescent="0.25">
      <c r="A9" s="20" t="s">
        <v>50</v>
      </c>
      <c r="B9" s="303">
        <v>96</v>
      </c>
      <c r="C9" s="304">
        <v>89</v>
      </c>
      <c r="D9" s="303" t="s">
        <v>86</v>
      </c>
      <c r="E9" s="304">
        <v>117</v>
      </c>
      <c r="F9" s="303" t="s">
        <v>86</v>
      </c>
      <c r="G9" s="304" t="s">
        <v>86</v>
      </c>
      <c r="H9" s="305">
        <v>302</v>
      </c>
    </row>
    <row r="10" spans="1:8" x14ac:dyDescent="0.25">
      <c r="A10" s="20" t="s">
        <v>51</v>
      </c>
      <c r="B10" s="303">
        <v>92</v>
      </c>
      <c r="C10" s="304">
        <v>81</v>
      </c>
      <c r="D10" s="303" t="s">
        <v>86</v>
      </c>
      <c r="E10" s="304">
        <v>128</v>
      </c>
      <c r="F10" s="303" t="s">
        <v>86</v>
      </c>
      <c r="G10" s="304" t="s">
        <v>86</v>
      </c>
      <c r="H10" s="305">
        <v>301</v>
      </c>
    </row>
    <row r="11" spans="1:8" x14ac:dyDescent="0.25">
      <c r="A11" s="20" t="s">
        <v>52</v>
      </c>
      <c r="B11" s="303">
        <v>60</v>
      </c>
      <c r="C11" s="304">
        <v>135</v>
      </c>
      <c r="D11" s="303" t="s">
        <v>86</v>
      </c>
      <c r="E11" s="304">
        <v>104</v>
      </c>
      <c r="F11" s="303" t="s">
        <v>86</v>
      </c>
      <c r="G11" s="304" t="s">
        <v>86</v>
      </c>
      <c r="H11" s="305">
        <v>299</v>
      </c>
    </row>
    <row r="12" spans="1:8" x14ac:dyDescent="0.25">
      <c r="A12" s="20" t="s">
        <v>53</v>
      </c>
      <c r="B12" s="303">
        <v>69</v>
      </c>
      <c r="C12" s="304">
        <v>115</v>
      </c>
      <c r="D12" s="303" t="s">
        <v>86</v>
      </c>
      <c r="E12" s="304">
        <v>134</v>
      </c>
      <c r="F12" s="303" t="s">
        <v>86</v>
      </c>
      <c r="G12" s="304" t="s">
        <v>86</v>
      </c>
      <c r="H12" s="305">
        <v>318</v>
      </c>
    </row>
    <row r="13" spans="1:8" x14ac:dyDescent="0.25">
      <c r="A13" s="20" t="s">
        <v>54</v>
      </c>
      <c r="B13" s="303">
        <v>72</v>
      </c>
      <c r="C13" s="304">
        <v>118</v>
      </c>
      <c r="D13" s="303" t="s">
        <v>86</v>
      </c>
      <c r="E13" s="304">
        <v>141</v>
      </c>
      <c r="F13" s="303" t="s">
        <v>86</v>
      </c>
      <c r="G13" s="304" t="s">
        <v>86</v>
      </c>
      <c r="H13" s="305">
        <v>331</v>
      </c>
    </row>
    <row r="14" spans="1:8" x14ac:dyDescent="0.25">
      <c r="A14" s="20" t="s">
        <v>55</v>
      </c>
      <c r="B14" s="303">
        <v>68</v>
      </c>
      <c r="C14" s="304">
        <v>118</v>
      </c>
      <c r="D14" s="303" t="s">
        <v>86</v>
      </c>
      <c r="E14" s="304">
        <v>111</v>
      </c>
      <c r="F14" s="303" t="s">
        <v>86</v>
      </c>
      <c r="G14" s="304" t="s">
        <v>86</v>
      </c>
      <c r="H14" s="305">
        <v>297</v>
      </c>
    </row>
    <row r="15" spans="1:8" x14ac:dyDescent="0.25">
      <c r="A15" s="20" t="s">
        <v>56</v>
      </c>
      <c r="B15" s="303">
        <v>69</v>
      </c>
      <c r="C15" s="304">
        <v>102</v>
      </c>
      <c r="D15" s="303" t="s">
        <v>86</v>
      </c>
      <c r="E15" s="304">
        <v>145</v>
      </c>
      <c r="F15" s="303" t="s">
        <v>86</v>
      </c>
      <c r="G15" s="304" t="s">
        <v>86</v>
      </c>
      <c r="H15" s="305">
        <v>316</v>
      </c>
    </row>
    <row r="16" spans="1:8" x14ac:dyDescent="0.25">
      <c r="A16" s="20" t="s">
        <v>57</v>
      </c>
      <c r="B16" s="303">
        <v>71</v>
      </c>
      <c r="C16" s="304">
        <v>72</v>
      </c>
      <c r="D16" s="303" t="s">
        <v>86</v>
      </c>
      <c r="E16" s="304">
        <v>89</v>
      </c>
      <c r="F16" s="303" t="s">
        <v>86</v>
      </c>
      <c r="G16" s="304" t="s">
        <v>86</v>
      </c>
      <c r="H16" s="305">
        <v>232</v>
      </c>
    </row>
    <row r="17" spans="1:10" x14ac:dyDescent="0.25">
      <c r="A17" s="20" t="s">
        <v>58</v>
      </c>
      <c r="B17" s="303">
        <v>79</v>
      </c>
      <c r="C17" s="304">
        <v>84</v>
      </c>
      <c r="D17" s="303" t="s">
        <v>86</v>
      </c>
      <c r="E17" s="304">
        <v>107</v>
      </c>
      <c r="F17" s="303" t="s">
        <v>86</v>
      </c>
      <c r="G17" s="304" t="s">
        <v>86</v>
      </c>
      <c r="H17" s="305">
        <v>270</v>
      </c>
    </row>
    <row r="18" spans="1:10" x14ac:dyDescent="0.25">
      <c r="A18" s="50" t="s">
        <v>102</v>
      </c>
      <c r="B18" s="51">
        <v>883</v>
      </c>
      <c r="C18" s="51">
        <v>1118</v>
      </c>
      <c r="D18" s="51" t="s">
        <v>86</v>
      </c>
      <c r="E18" s="51">
        <v>1467</v>
      </c>
      <c r="F18" s="8" t="s">
        <v>86</v>
      </c>
      <c r="G18" s="51" t="s">
        <v>86</v>
      </c>
      <c r="H18" s="53">
        <v>3468</v>
      </c>
    </row>
    <row r="21" spans="1:10" ht="15" customHeight="1" x14ac:dyDescent="0.25"/>
    <row r="22" spans="1:10" ht="15" customHeight="1" x14ac:dyDescent="0.25"/>
    <row r="23" spans="1:10" ht="15" customHeight="1" x14ac:dyDescent="0.25"/>
    <row r="25" spans="1:10" x14ac:dyDescent="0.25">
      <c r="J25" s="84"/>
    </row>
    <row r="26" spans="1:10" x14ac:dyDescent="0.25">
      <c r="J26" s="84"/>
    </row>
    <row r="27" spans="1:10" x14ac:dyDescent="0.25">
      <c r="J27" s="84"/>
    </row>
    <row r="28" spans="1:10" x14ac:dyDescent="0.25">
      <c r="J28" s="84"/>
    </row>
    <row r="29" spans="1:10" x14ac:dyDescent="0.25">
      <c r="J29" s="84"/>
    </row>
    <row r="30" spans="1:10" x14ac:dyDescent="0.25">
      <c r="J30" s="84"/>
    </row>
    <row r="31" spans="1:10" x14ac:dyDescent="0.25">
      <c r="J31" s="84"/>
    </row>
    <row r="32" spans="1:10" x14ac:dyDescent="0.25">
      <c r="J32" s="84"/>
    </row>
    <row r="33" spans="10:10" x14ac:dyDescent="0.25">
      <c r="J33" s="84"/>
    </row>
    <row r="34" spans="10:10" x14ac:dyDescent="0.25">
      <c r="J34" s="84"/>
    </row>
    <row r="35" spans="10:10" x14ac:dyDescent="0.25">
      <c r="J35" s="84"/>
    </row>
    <row r="36" spans="10:10" x14ac:dyDescent="0.25">
      <c r="J36" s="84"/>
    </row>
    <row r="37" spans="10:10" x14ac:dyDescent="0.25">
      <c r="J37" s="84"/>
    </row>
  </sheetData>
  <mergeCells count="10">
    <mergeCell ref="G4:G5"/>
    <mergeCell ref="A3:E3"/>
    <mergeCell ref="F3:H3"/>
    <mergeCell ref="D4:D5"/>
    <mergeCell ref="H4:H5"/>
    <mergeCell ref="A4:A5"/>
    <mergeCell ref="B4:B5"/>
    <mergeCell ref="C4:C5"/>
    <mergeCell ref="E4:E5"/>
    <mergeCell ref="F4:F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5"/>
  <sheetViews>
    <sheetView zoomScaleNormal="100" workbookViewId="0">
      <selection activeCell="H27" sqref="H27"/>
    </sheetView>
  </sheetViews>
  <sheetFormatPr defaultRowHeight="15" x14ac:dyDescent="0.25"/>
  <cols>
    <col min="1" max="16384" width="9.140625" style="43"/>
  </cols>
  <sheetData>
    <row r="1" spans="1:9" x14ac:dyDescent="0.25">
      <c r="B1" s="65"/>
      <c r="C1" s="65"/>
      <c r="D1" s="65"/>
      <c r="E1" s="65"/>
      <c r="F1" s="65"/>
      <c r="G1" s="65"/>
      <c r="H1" s="65"/>
      <c r="I1" s="65"/>
    </row>
    <row r="2" spans="1:9" x14ac:dyDescent="0.25">
      <c r="A2" s="44" t="s">
        <v>213</v>
      </c>
      <c r="B2" s="102"/>
      <c r="C2" s="102"/>
      <c r="D2" s="102"/>
      <c r="E2" s="102"/>
      <c r="F2" s="102"/>
      <c r="G2" s="102"/>
      <c r="H2" s="102"/>
    </row>
    <row r="3" spans="1:9" x14ac:dyDescent="0.25">
      <c r="A3" s="22" t="s">
        <v>100</v>
      </c>
      <c r="B3" s="23"/>
      <c r="C3" s="23"/>
      <c r="D3" s="23"/>
      <c r="E3" s="23"/>
      <c r="F3" s="23"/>
      <c r="G3" s="23"/>
      <c r="H3" s="21"/>
    </row>
    <row r="4" spans="1:9" ht="54" x14ac:dyDescent="0.25">
      <c r="A4" s="24" t="s">
        <v>59</v>
      </c>
      <c r="B4" s="103" t="s">
        <v>101</v>
      </c>
      <c r="C4" s="103" t="s">
        <v>96</v>
      </c>
      <c r="D4" s="103" t="s">
        <v>207</v>
      </c>
      <c r="E4" s="103" t="s">
        <v>97</v>
      </c>
      <c r="F4" s="103" t="s">
        <v>208</v>
      </c>
      <c r="G4" s="103" t="s">
        <v>212</v>
      </c>
      <c r="H4" s="104" t="s">
        <v>13</v>
      </c>
    </row>
    <row r="5" spans="1:9" x14ac:dyDescent="0.25">
      <c r="A5" s="25" t="s">
        <v>60</v>
      </c>
      <c r="B5" s="26">
        <v>125</v>
      </c>
      <c r="C5" s="48">
        <v>126</v>
      </c>
      <c r="D5" s="49" t="s">
        <v>86</v>
      </c>
      <c r="E5" s="48">
        <v>206</v>
      </c>
      <c r="F5" s="49" t="s">
        <v>86</v>
      </c>
      <c r="G5" s="42" t="s">
        <v>86</v>
      </c>
      <c r="H5" s="107">
        <v>457</v>
      </c>
    </row>
    <row r="6" spans="1:9" x14ac:dyDescent="0.25">
      <c r="A6" s="25" t="s">
        <v>61</v>
      </c>
      <c r="B6" s="26">
        <v>121</v>
      </c>
      <c r="C6" s="48">
        <v>145</v>
      </c>
      <c r="D6" s="49" t="s">
        <v>86</v>
      </c>
      <c r="E6" s="48">
        <v>255</v>
      </c>
      <c r="F6" s="49" t="s">
        <v>86</v>
      </c>
      <c r="G6" s="42" t="s">
        <v>86</v>
      </c>
      <c r="H6" s="107">
        <v>521</v>
      </c>
    </row>
    <row r="7" spans="1:9" x14ac:dyDescent="0.25">
      <c r="A7" s="25" t="s">
        <v>62</v>
      </c>
      <c r="B7" s="26">
        <v>142</v>
      </c>
      <c r="C7" s="48">
        <v>133</v>
      </c>
      <c r="D7" s="49" t="s">
        <v>86</v>
      </c>
      <c r="E7" s="48">
        <v>256</v>
      </c>
      <c r="F7" s="49" t="s">
        <v>86</v>
      </c>
      <c r="G7" s="42" t="s">
        <v>86</v>
      </c>
      <c r="H7" s="107">
        <v>531</v>
      </c>
    </row>
    <row r="8" spans="1:9" x14ac:dyDescent="0.25">
      <c r="A8" s="25" t="s">
        <v>63</v>
      </c>
      <c r="B8" s="26">
        <v>128</v>
      </c>
      <c r="C8" s="48">
        <v>165</v>
      </c>
      <c r="D8" s="49" t="s">
        <v>86</v>
      </c>
      <c r="E8" s="48">
        <v>220</v>
      </c>
      <c r="F8" s="49" t="s">
        <v>86</v>
      </c>
      <c r="G8" s="42" t="s">
        <v>86</v>
      </c>
      <c r="H8" s="107">
        <v>513</v>
      </c>
    </row>
    <row r="9" spans="1:9" x14ac:dyDescent="0.25">
      <c r="A9" s="25" t="s">
        <v>64</v>
      </c>
      <c r="B9" s="26">
        <v>125</v>
      </c>
      <c r="C9" s="48">
        <v>171</v>
      </c>
      <c r="D9" s="49" t="s">
        <v>86</v>
      </c>
      <c r="E9" s="48">
        <v>248</v>
      </c>
      <c r="F9" s="49" t="s">
        <v>86</v>
      </c>
      <c r="G9" s="42" t="s">
        <v>86</v>
      </c>
      <c r="H9" s="107">
        <v>544</v>
      </c>
    </row>
    <row r="10" spans="1:9" x14ac:dyDescent="0.25">
      <c r="A10" s="25" t="s">
        <v>65</v>
      </c>
      <c r="B10" s="26">
        <v>127</v>
      </c>
      <c r="C10" s="48">
        <v>192</v>
      </c>
      <c r="D10" s="49" t="s">
        <v>86</v>
      </c>
      <c r="E10" s="48">
        <v>171</v>
      </c>
      <c r="F10" s="49" t="s">
        <v>86</v>
      </c>
      <c r="G10" s="42" t="s">
        <v>86</v>
      </c>
      <c r="H10" s="107">
        <v>490</v>
      </c>
    </row>
    <row r="11" spans="1:9" x14ac:dyDescent="0.25">
      <c r="A11" s="25" t="s">
        <v>66</v>
      </c>
      <c r="B11" s="26">
        <v>115</v>
      </c>
      <c r="C11" s="48">
        <v>186</v>
      </c>
      <c r="D11" s="49" t="s">
        <v>86</v>
      </c>
      <c r="E11" s="48">
        <v>111</v>
      </c>
      <c r="F11" s="49" t="s">
        <v>86</v>
      </c>
      <c r="G11" s="42" t="s">
        <v>86</v>
      </c>
      <c r="H11" s="107">
        <v>412</v>
      </c>
    </row>
    <row r="12" spans="1:9" x14ac:dyDescent="0.25">
      <c r="A12" s="50" t="s">
        <v>13</v>
      </c>
      <c r="B12" s="51">
        <v>883</v>
      </c>
      <c r="C12" s="51">
        <v>1118</v>
      </c>
      <c r="D12" s="51" t="s">
        <v>86</v>
      </c>
      <c r="E12" s="51">
        <v>1467</v>
      </c>
      <c r="F12" s="51" t="s">
        <v>86</v>
      </c>
      <c r="G12" s="51" t="s">
        <v>86</v>
      </c>
      <c r="H12" s="51">
        <v>3468</v>
      </c>
    </row>
    <row r="13" spans="1:9" x14ac:dyDescent="0.25">
      <c r="B13" s="85"/>
      <c r="C13" s="85"/>
      <c r="D13" s="85"/>
      <c r="E13" s="85"/>
      <c r="F13" s="85"/>
      <c r="G13" s="85"/>
      <c r="H13" s="85"/>
    </row>
    <row r="15" spans="1:9" ht="15" customHeight="1" x14ac:dyDescent="0.25"/>
    <row r="18" spans="12:12" x14ac:dyDescent="0.25">
      <c r="L18" s="84"/>
    </row>
    <row r="19" spans="12:12" x14ac:dyDescent="0.25">
      <c r="L19" s="84"/>
    </row>
    <row r="20" spans="12:12" x14ac:dyDescent="0.25">
      <c r="L20" s="84"/>
    </row>
    <row r="21" spans="12:12" x14ac:dyDescent="0.25">
      <c r="L21" s="84"/>
    </row>
    <row r="22" spans="12:12" x14ac:dyDescent="0.25">
      <c r="L22" s="84"/>
    </row>
    <row r="23" spans="12:12" x14ac:dyDescent="0.25">
      <c r="L23" s="84"/>
    </row>
    <row r="24" spans="12:12" x14ac:dyDescent="0.25">
      <c r="L24" s="84"/>
    </row>
    <row r="25" spans="12:12" x14ac:dyDescent="0.25">
      <c r="L25" s="84"/>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7"/>
  <sheetViews>
    <sheetView workbookViewId="0">
      <selection activeCell="I20" sqref="I20"/>
    </sheetView>
  </sheetViews>
  <sheetFormatPr defaultRowHeight="15" x14ac:dyDescent="0.25"/>
  <cols>
    <col min="1" max="16384" width="9.140625" style="43"/>
  </cols>
  <sheetData>
    <row r="2" spans="2:6" x14ac:dyDescent="0.25">
      <c r="B2" s="44" t="s">
        <v>226</v>
      </c>
      <c r="C2" s="28"/>
      <c r="D2" s="28"/>
      <c r="E2" s="28"/>
      <c r="F2" s="29"/>
    </row>
    <row r="3" spans="2:6" x14ac:dyDescent="0.25">
      <c r="B3" s="30" t="s">
        <v>100</v>
      </c>
      <c r="C3" s="98"/>
      <c r="D3" s="98"/>
      <c r="E3" s="98"/>
      <c r="F3" s="98"/>
    </row>
    <row r="4" spans="2:6" ht="15" customHeight="1" x14ac:dyDescent="0.25">
      <c r="B4" s="406" t="s">
        <v>67</v>
      </c>
      <c r="C4" s="331" t="s">
        <v>101</v>
      </c>
      <c r="D4" s="331" t="s">
        <v>96</v>
      </c>
      <c r="E4" s="331" t="s">
        <v>97</v>
      </c>
      <c r="F4" s="407" t="s">
        <v>13</v>
      </c>
    </row>
    <row r="5" spans="2:6" x14ac:dyDescent="0.25">
      <c r="B5" s="406"/>
      <c r="C5" s="331"/>
      <c r="D5" s="331"/>
      <c r="E5" s="331"/>
      <c r="F5" s="407"/>
    </row>
    <row r="6" spans="2:6" x14ac:dyDescent="0.25">
      <c r="B6" s="54">
        <v>1</v>
      </c>
      <c r="C6" s="31">
        <v>12</v>
      </c>
      <c r="D6" s="32">
        <v>26</v>
      </c>
      <c r="E6" s="33">
        <v>13</v>
      </c>
      <c r="F6" s="34">
        <v>51</v>
      </c>
    </row>
    <row r="7" spans="2:6" x14ac:dyDescent="0.25">
      <c r="B7" s="54">
        <v>2</v>
      </c>
      <c r="C7" s="31">
        <v>12</v>
      </c>
      <c r="D7" s="32">
        <v>18</v>
      </c>
      <c r="E7" s="33">
        <v>3</v>
      </c>
      <c r="F7" s="34">
        <v>33</v>
      </c>
    </row>
    <row r="8" spans="2:6" x14ac:dyDescent="0.25">
      <c r="B8" s="54">
        <v>3</v>
      </c>
      <c r="C8" s="31">
        <v>17</v>
      </c>
      <c r="D8" s="32">
        <v>16</v>
      </c>
      <c r="E8" s="33" t="s">
        <v>86</v>
      </c>
      <c r="F8" s="34">
        <v>33</v>
      </c>
    </row>
    <row r="9" spans="2:6" x14ac:dyDescent="0.25">
      <c r="B9" s="54">
        <v>4</v>
      </c>
      <c r="C9" s="31">
        <v>5</v>
      </c>
      <c r="D9" s="32">
        <v>13</v>
      </c>
      <c r="E9" s="33" t="s">
        <v>86</v>
      </c>
      <c r="F9" s="34">
        <v>18</v>
      </c>
    </row>
    <row r="10" spans="2:6" x14ac:dyDescent="0.25">
      <c r="B10" s="54">
        <v>5</v>
      </c>
      <c r="C10" s="31">
        <v>8</v>
      </c>
      <c r="D10" s="32">
        <v>11</v>
      </c>
      <c r="E10" s="33" t="s">
        <v>86</v>
      </c>
      <c r="F10" s="35">
        <v>19</v>
      </c>
    </row>
    <row r="11" spans="2:6" x14ac:dyDescent="0.25">
      <c r="B11" s="54">
        <v>6</v>
      </c>
      <c r="C11" s="31">
        <v>14</v>
      </c>
      <c r="D11" s="32">
        <v>24</v>
      </c>
      <c r="E11" s="33" t="s">
        <v>86</v>
      </c>
      <c r="F11" s="34">
        <v>38</v>
      </c>
    </row>
    <row r="12" spans="2:6" x14ac:dyDescent="0.25">
      <c r="B12" s="54">
        <v>7</v>
      </c>
      <c r="C12" s="31">
        <v>38</v>
      </c>
      <c r="D12" s="32">
        <v>34</v>
      </c>
      <c r="E12" s="33">
        <v>7</v>
      </c>
      <c r="F12" s="34">
        <v>79</v>
      </c>
    </row>
    <row r="13" spans="2:6" x14ac:dyDescent="0.25">
      <c r="B13" s="54">
        <v>8</v>
      </c>
      <c r="C13" s="31">
        <v>60</v>
      </c>
      <c r="D13" s="32">
        <v>39</v>
      </c>
      <c r="E13" s="33">
        <v>73</v>
      </c>
      <c r="F13" s="34">
        <v>172</v>
      </c>
    </row>
    <row r="14" spans="2:6" x14ac:dyDescent="0.25">
      <c r="B14" s="54">
        <v>9</v>
      </c>
      <c r="C14" s="31">
        <v>40</v>
      </c>
      <c r="D14" s="32">
        <v>34</v>
      </c>
      <c r="E14" s="33">
        <v>102</v>
      </c>
      <c r="F14" s="34">
        <v>176</v>
      </c>
    </row>
    <row r="15" spans="2:6" x14ac:dyDescent="0.25">
      <c r="B15" s="54">
        <v>10</v>
      </c>
      <c r="C15" s="31">
        <v>49</v>
      </c>
      <c r="D15" s="32">
        <v>40</v>
      </c>
      <c r="E15" s="33">
        <v>107</v>
      </c>
      <c r="F15" s="34">
        <v>196</v>
      </c>
    </row>
    <row r="16" spans="2:6" x14ac:dyDescent="0.25">
      <c r="B16" s="54">
        <v>11</v>
      </c>
      <c r="C16" s="31">
        <v>40</v>
      </c>
      <c r="D16" s="32">
        <v>61</v>
      </c>
      <c r="E16" s="33">
        <v>119</v>
      </c>
      <c r="F16" s="34">
        <v>220</v>
      </c>
    </row>
    <row r="17" spans="2:6" x14ac:dyDescent="0.25">
      <c r="B17" s="54">
        <v>12</v>
      </c>
      <c r="C17" s="31">
        <v>55</v>
      </c>
      <c r="D17" s="32">
        <v>59</v>
      </c>
      <c r="E17" s="33">
        <v>115</v>
      </c>
      <c r="F17" s="34">
        <v>229</v>
      </c>
    </row>
    <row r="18" spans="2:6" x14ac:dyDescent="0.25">
      <c r="B18" s="54">
        <v>13</v>
      </c>
      <c r="C18" s="31">
        <v>58</v>
      </c>
      <c r="D18" s="32">
        <v>65</v>
      </c>
      <c r="E18" s="33">
        <v>116</v>
      </c>
      <c r="F18" s="34">
        <v>239</v>
      </c>
    </row>
    <row r="19" spans="2:6" x14ac:dyDescent="0.25">
      <c r="B19" s="54">
        <v>14</v>
      </c>
      <c r="C19" s="31">
        <v>43</v>
      </c>
      <c r="D19" s="32">
        <v>60</v>
      </c>
      <c r="E19" s="33">
        <v>90</v>
      </c>
      <c r="F19" s="34">
        <v>193</v>
      </c>
    </row>
    <row r="20" spans="2:6" x14ac:dyDescent="0.25">
      <c r="B20" s="54">
        <v>15</v>
      </c>
      <c r="C20" s="31">
        <v>56</v>
      </c>
      <c r="D20" s="32">
        <v>72</v>
      </c>
      <c r="E20" s="33">
        <v>79</v>
      </c>
      <c r="F20" s="34">
        <v>207</v>
      </c>
    </row>
    <row r="21" spans="2:6" x14ac:dyDescent="0.25">
      <c r="B21" s="54">
        <v>16</v>
      </c>
      <c r="C21" s="31">
        <v>60</v>
      </c>
      <c r="D21" s="32">
        <v>58</v>
      </c>
      <c r="E21" s="33">
        <v>93</v>
      </c>
      <c r="F21" s="34">
        <v>211</v>
      </c>
    </row>
    <row r="22" spans="2:6" x14ac:dyDescent="0.25">
      <c r="B22" s="54">
        <v>17</v>
      </c>
      <c r="C22" s="31">
        <v>54</v>
      </c>
      <c r="D22" s="32">
        <v>71</v>
      </c>
      <c r="E22" s="33">
        <v>91</v>
      </c>
      <c r="F22" s="34">
        <v>216</v>
      </c>
    </row>
    <row r="23" spans="2:6" x14ac:dyDescent="0.25">
      <c r="B23" s="54">
        <v>18</v>
      </c>
      <c r="C23" s="31">
        <v>56</v>
      </c>
      <c r="D23" s="32">
        <v>98</v>
      </c>
      <c r="E23" s="33">
        <v>131</v>
      </c>
      <c r="F23" s="34">
        <v>285</v>
      </c>
    </row>
    <row r="24" spans="2:6" x14ac:dyDescent="0.25">
      <c r="B24" s="54">
        <v>19</v>
      </c>
      <c r="C24" s="31">
        <v>55</v>
      </c>
      <c r="D24" s="32">
        <v>103</v>
      </c>
      <c r="E24" s="33">
        <v>105</v>
      </c>
      <c r="F24" s="34">
        <v>263</v>
      </c>
    </row>
    <row r="25" spans="2:6" x14ac:dyDescent="0.25">
      <c r="B25" s="54">
        <v>20</v>
      </c>
      <c r="C25" s="31">
        <v>57</v>
      </c>
      <c r="D25" s="32">
        <v>89</v>
      </c>
      <c r="E25" s="33">
        <v>75</v>
      </c>
      <c r="F25" s="34">
        <v>221</v>
      </c>
    </row>
    <row r="26" spans="2:6" x14ac:dyDescent="0.25">
      <c r="B26" s="54">
        <v>21</v>
      </c>
      <c r="C26" s="31">
        <v>34</v>
      </c>
      <c r="D26" s="32">
        <v>44</v>
      </c>
      <c r="E26" s="33">
        <v>60</v>
      </c>
      <c r="F26" s="34">
        <v>138</v>
      </c>
    </row>
    <row r="27" spans="2:6" x14ac:dyDescent="0.25">
      <c r="B27" s="54">
        <v>22</v>
      </c>
      <c r="C27" s="31">
        <v>19</v>
      </c>
      <c r="D27" s="32">
        <v>27</v>
      </c>
      <c r="E27" s="33">
        <v>35</v>
      </c>
      <c r="F27" s="34">
        <v>81</v>
      </c>
    </row>
    <row r="28" spans="2:6" x14ac:dyDescent="0.25">
      <c r="B28" s="54">
        <v>23</v>
      </c>
      <c r="C28" s="31">
        <v>23</v>
      </c>
      <c r="D28" s="32">
        <v>27</v>
      </c>
      <c r="E28" s="33">
        <v>21</v>
      </c>
      <c r="F28" s="34">
        <v>71</v>
      </c>
    </row>
    <row r="29" spans="2:6" x14ac:dyDescent="0.25">
      <c r="B29" s="54">
        <v>24</v>
      </c>
      <c r="C29" s="31">
        <v>18</v>
      </c>
      <c r="D29" s="32">
        <v>29</v>
      </c>
      <c r="E29" s="33">
        <v>32</v>
      </c>
      <c r="F29" s="32">
        <v>79</v>
      </c>
    </row>
    <row r="30" spans="2:6" x14ac:dyDescent="0.25">
      <c r="B30" s="50" t="s">
        <v>13</v>
      </c>
      <c r="C30" s="51">
        <v>883</v>
      </c>
      <c r="D30" s="51">
        <v>1118</v>
      </c>
      <c r="E30" s="51">
        <v>1467</v>
      </c>
      <c r="F30" s="51">
        <v>3468</v>
      </c>
    </row>
    <row r="37" ht="15" customHeight="1" x14ac:dyDescent="0.25"/>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46"/>
  <sheetViews>
    <sheetView zoomScaleNormal="100" zoomScaleSheetLayoutView="100" workbookViewId="0">
      <selection activeCell="H29" sqref="H29"/>
    </sheetView>
  </sheetViews>
  <sheetFormatPr defaultRowHeight="15" x14ac:dyDescent="0.25"/>
  <cols>
    <col min="1" max="2" width="9.140625" style="43"/>
    <col min="3" max="9" width="9.85546875" style="43" customWidth="1"/>
    <col min="10" max="10" width="9.140625" style="43"/>
    <col min="11" max="11" width="9.140625" style="126"/>
    <col min="12" max="16384" width="9.140625" style="43"/>
  </cols>
  <sheetData>
    <row r="1" spans="2:9" x14ac:dyDescent="0.25">
      <c r="B1" s="307" t="s">
        <v>253</v>
      </c>
      <c r="C1" s="308"/>
      <c r="D1" s="308"/>
      <c r="E1" s="308"/>
      <c r="F1" s="308"/>
      <c r="G1" s="308"/>
      <c r="H1" s="308"/>
      <c r="I1" s="308"/>
    </row>
    <row r="2" spans="2:9" ht="14.45" customHeight="1" x14ac:dyDescent="0.25">
      <c r="B2" s="309" t="s">
        <v>247</v>
      </c>
      <c r="C2" s="310"/>
      <c r="D2" s="310"/>
      <c r="E2" s="310"/>
      <c r="F2" s="310"/>
      <c r="I2" s="99"/>
    </row>
    <row r="3" spans="2:9" ht="81" customHeight="1" x14ac:dyDescent="0.25">
      <c r="B3" s="135" t="s">
        <v>303</v>
      </c>
      <c r="C3" s="136" t="s">
        <v>3</v>
      </c>
      <c r="D3" s="136" t="s">
        <v>4</v>
      </c>
      <c r="E3" s="136" t="s">
        <v>5</v>
      </c>
      <c r="F3" s="137" t="s">
        <v>248</v>
      </c>
      <c r="G3" s="137" t="s">
        <v>202</v>
      </c>
      <c r="H3" s="137" t="s">
        <v>249</v>
      </c>
      <c r="I3" s="137" t="s">
        <v>250</v>
      </c>
    </row>
    <row r="4" spans="2:9" x14ac:dyDescent="0.25">
      <c r="B4" s="138">
        <v>2001</v>
      </c>
      <c r="C4" s="139">
        <v>5926</v>
      </c>
      <c r="D4" s="140">
        <v>207</v>
      </c>
      <c r="E4" s="139">
        <v>8088</v>
      </c>
      <c r="F4" s="141">
        <v>17.487500000000001</v>
      </c>
      <c r="G4" s="142">
        <v>3.49308</v>
      </c>
      <c r="H4" s="143" t="s">
        <v>141</v>
      </c>
      <c r="I4" s="40" t="s">
        <v>141</v>
      </c>
    </row>
    <row r="5" spans="2:9" x14ac:dyDescent="0.25">
      <c r="B5" s="138">
        <v>2002</v>
      </c>
      <c r="C5" s="139">
        <v>5900</v>
      </c>
      <c r="D5" s="140">
        <v>203</v>
      </c>
      <c r="E5" s="139">
        <v>7917</v>
      </c>
      <c r="F5" s="141">
        <v>17.097100000000001</v>
      </c>
      <c r="G5" s="142">
        <v>3.44068</v>
      </c>
      <c r="H5" s="144">
        <v>-1.9323999999999999</v>
      </c>
      <c r="I5" s="142">
        <v>-1.9323999999999999</v>
      </c>
    </row>
    <row r="6" spans="2:9" x14ac:dyDescent="0.25">
      <c r="B6" s="138">
        <v>2003</v>
      </c>
      <c r="C6" s="139">
        <v>5566</v>
      </c>
      <c r="D6" s="140">
        <v>186</v>
      </c>
      <c r="E6" s="139">
        <v>7431</v>
      </c>
      <c r="F6" s="141">
        <v>15.593400000000001</v>
      </c>
      <c r="G6" s="142">
        <v>3.34172</v>
      </c>
      <c r="H6" s="144">
        <v>-8.3743999999999996</v>
      </c>
      <c r="I6" s="142">
        <v>-10.1449</v>
      </c>
    </row>
    <row r="7" spans="2:9" x14ac:dyDescent="0.25">
      <c r="B7" s="138">
        <v>2004</v>
      </c>
      <c r="C7" s="139">
        <v>5303</v>
      </c>
      <c r="D7" s="140">
        <v>153</v>
      </c>
      <c r="E7" s="139">
        <v>7050</v>
      </c>
      <c r="F7" s="141">
        <v>12.7697</v>
      </c>
      <c r="G7" s="142">
        <v>2.8851599999999999</v>
      </c>
      <c r="H7" s="144">
        <v>-17.741900000000001</v>
      </c>
      <c r="I7" s="142">
        <v>-26.087</v>
      </c>
    </row>
    <row r="8" spans="2:9" x14ac:dyDescent="0.25">
      <c r="B8" s="138">
        <v>2005</v>
      </c>
      <c r="C8" s="139">
        <v>5017</v>
      </c>
      <c r="D8" s="140">
        <v>167</v>
      </c>
      <c r="E8" s="139">
        <v>6665</v>
      </c>
      <c r="F8" s="141">
        <v>13.8969</v>
      </c>
      <c r="G8" s="142">
        <v>3.3286799999999999</v>
      </c>
      <c r="H8" s="144">
        <v>9.1502999999999997</v>
      </c>
      <c r="I8" s="142">
        <v>-19.323699999999999</v>
      </c>
    </row>
    <row r="9" spans="2:9" x14ac:dyDescent="0.25">
      <c r="B9" s="138">
        <v>2006</v>
      </c>
      <c r="C9" s="139">
        <v>5066</v>
      </c>
      <c r="D9" s="140">
        <v>142</v>
      </c>
      <c r="E9" s="139">
        <v>6629</v>
      </c>
      <c r="F9" s="141">
        <v>11.785299999999999</v>
      </c>
      <c r="G9" s="142">
        <v>2.8029999999999999</v>
      </c>
      <c r="H9" s="144">
        <v>-14.9701</v>
      </c>
      <c r="I9" s="142">
        <v>-31.401</v>
      </c>
    </row>
    <row r="10" spans="2:9" x14ac:dyDescent="0.25">
      <c r="B10" s="138">
        <v>2007</v>
      </c>
      <c r="C10" s="139">
        <v>5027</v>
      </c>
      <c r="D10" s="140">
        <v>124</v>
      </c>
      <c r="E10" s="139">
        <v>6746</v>
      </c>
      <c r="F10" s="141">
        <v>10.2369</v>
      </c>
      <c r="G10" s="142">
        <v>2.4666800000000002</v>
      </c>
      <c r="H10" s="144">
        <v>-12.6761</v>
      </c>
      <c r="I10" s="142">
        <v>-40.096600000000002</v>
      </c>
    </row>
    <row r="11" spans="2:9" x14ac:dyDescent="0.25">
      <c r="B11" s="138">
        <v>2008</v>
      </c>
      <c r="C11" s="139">
        <v>4772</v>
      </c>
      <c r="D11" s="140">
        <v>110</v>
      </c>
      <c r="E11" s="139">
        <v>6460</v>
      </c>
      <c r="F11" s="141">
        <v>9.0222999999999995</v>
      </c>
      <c r="G11" s="142">
        <v>2.30511</v>
      </c>
      <c r="H11" s="144">
        <v>-11.2903</v>
      </c>
      <c r="I11" s="142">
        <v>-46.859900000000003</v>
      </c>
    </row>
    <row r="12" spans="2:9" x14ac:dyDescent="0.25">
      <c r="B12" s="138">
        <v>2009</v>
      </c>
      <c r="C12" s="139">
        <v>4494</v>
      </c>
      <c r="D12" s="140">
        <v>117</v>
      </c>
      <c r="E12" s="139">
        <v>6016</v>
      </c>
      <c r="F12" s="141">
        <v>9.5681999999999992</v>
      </c>
      <c r="G12" s="142">
        <v>2.6034700000000002</v>
      </c>
      <c r="H12" s="144">
        <v>6.3635999999999999</v>
      </c>
      <c r="I12" s="142">
        <v>-43.478299999999997</v>
      </c>
    </row>
    <row r="13" spans="2:9" x14ac:dyDescent="0.25">
      <c r="B13" s="138">
        <v>2010</v>
      </c>
      <c r="C13" s="139">
        <v>3934</v>
      </c>
      <c r="D13" s="140">
        <v>103</v>
      </c>
      <c r="E13" s="139">
        <v>5138</v>
      </c>
      <c r="F13" s="141">
        <v>8.4252000000000002</v>
      </c>
      <c r="G13" s="142">
        <v>2.6181999999999999</v>
      </c>
      <c r="H13" s="144">
        <v>-11.9658</v>
      </c>
      <c r="I13" s="142">
        <v>-50.241500000000002</v>
      </c>
    </row>
    <row r="14" spans="2:9" x14ac:dyDescent="0.25">
      <c r="B14" s="138">
        <v>2011</v>
      </c>
      <c r="C14" s="139">
        <v>3605</v>
      </c>
      <c r="D14" s="140">
        <v>85</v>
      </c>
      <c r="E14" s="139">
        <v>4697</v>
      </c>
      <c r="F14" s="141">
        <v>6.9637000000000002</v>
      </c>
      <c r="G14" s="142">
        <v>2.3578399999999999</v>
      </c>
      <c r="H14" s="144">
        <v>-17.4757</v>
      </c>
      <c r="I14" s="142">
        <v>-58.937199999999997</v>
      </c>
    </row>
    <row r="15" spans="2:9" x14ac:dyDescent="0.25">
      <c r="B15" s="138">
        <v>2012</v>
      </c>
      <c r="C15" s="139">
        <v>3541</v>
      </c>
      <c r="D15" s="140">
        <v>85</v>
      </c>
      <c r="E15" s="139">
        <v>4680</v>
      </c>
      <c r="F15" s="141">
        <v>6.9607999999999999</v>
      </c>
      <c r="G15" s="142">
        <v>2.4004500000000002</v>
      </c>
      <c r="H15" s="144">
        <v>0</v>
      </c>
      <c r="I15" s="142">
        <v>-58.937199999999997</v>
      </c>
    </row>
    <row r="16" spans="2:9" x14ac:dyDescent="0.25">
      <c r="B16" s="138">
        <v>2013</v>
      </c>
      <c r="C16" s="139">
        <v>3304</v>
      </c>
      <c r="D16" s="140">
        <v>83</v>
      </c>
      <c r="E16" s="139">
        <v>4590</v>
      </c>
      <c r="F16" s="141">
        <v>6.7648999999999999</v>
      </c>
      <c r="G16" s="142">
        <v>2.5121099999999998</v>
      </c>
      <c r="H16" s="144">
        <v>-2.3529</v>
      </c>
      <c r="I16" s="142">
        <v>-59.903399999999998</v>
      </c>
    </row>
    <row r="17" spans="2:11" x14ac:dyDescent="0.25">
      <c r="B17" s="138">
        <v>2014</v>
      </c>
      <c r="C17" s="139">
        <v>3316</v>
      </c>
      <c r="D17" s="140">
        <v>100</v>
      </c>
      <c r="E17" s="139">
        <v>4384</v>
      </c>
      <c r="F17" s="141">
        <v>8.1329999999999991</v>
      </c>
      <c r="G17" s="142">
        <v>3.0156800000000001</v>
      </c>
      <c r="H17" s="144">
        <v>20.4819</v>
      </c>
      <c r="I17" s="142">
        <v>-51.690800000000003</v>
      </c>
      <c r="K17" s="126">
        <f>(D13-D20)/D13*100</f>
        <v>33.009708737864081</v>
      </c>
    </row>
    <row r="18" spans="2:11" x14ac:dyDescent="0.25">
      <c r="B18" s="138">
        <v>2015</v>
      </c>
      <c r="C18" s="139">
        <v>3538</v>
      </c>
      <c r="D18" s="140">
        <v>70</v>
      </c>
      <c r="E18" s="139">
        <v>4727</v>
      </c>
      <c r="F18" s="141">
        <v>5.7119999999999997</v>
      </c>
      <c r="G18" s="142">
        <v>1.9785200000000001</v>
      </c>
      <c r="H18" s="144">
        <v>-30</v>
      </c>
      <c r="I18" s="142">
        <v>-66.183599999999998</v>
      </c>
    </row>
    <row r="19" spans="2:11" x14ac:dyDescent="0.25">
      <c r="B19" s="138">
        <v>2016</v>
      </c>
      <c r="C19" s="139">
        <v>3457</v>
      </c>
      <c r="D19" s="140">
        <v>67</v>
      </c>
      <c r="E19" s="139">
        <v>4632</v>
      </c>
      <c r="F19" s="141">
        <v>5.4878999999999998</v>
      </c>
      <c r="G19" s="142">
        <v>1.9380999999999999</v>
      </c>
      <c r="H19" s="144">
        <v>-4.2857000000000003</v>
      </c>
      <c r="I19" s="142">
        <v>-67.632900000000006</v>
      </c>
    </row>
    <row r="20" spans="2:11" x14ac:dyDescent="0.25">
      <c r="B20" s="138">
        <v>2017</v>
      </c>
      <c r="C20" s="139">
        <v>3468</v>
      </c>
      <c r="D20" s="140">
        <v>69</v>
      </c>
      <c r="E20" s="139">
        <v>4675</v>
      </c>
      <c r="F20" s="141">
        <v>5.6649000000000003</v>
      </c>
      <c r="G20" s="142">
        <v>1.9896199999999999</v>
      </c>
      <c r="H20" s="143">
        <v>2.9851000000000001</v>
      </c>
      <c r="I20" s="40">
        <v>-66.666700000000006</v>
      </c>
    </row>
    <row r="21" spans="2:11" x14ac:dyDescent="0.25">
      <c r="B21" s="319" t="s">
        <v>251</v>
      </c>
      <c r="C21" s="319"/>
      <c r="D21" s="319"/>
      <c r="E21" s="319"/>
      <c r="F21" s="319"/>
      <c r="G21" s="319"/>
      <c r="H21" s="319"/>
      <c r="I21" s="145"/>
    </row>
    <row r="22" spans="2:11" x14ac:dyDescent="0.25">
      <c r="B22" s="146" t="s">
        <v>295</v>
      </c>
      <c r="C22" s="2"/>
      <c r="D22" s="2"/>
      <c r="E22" s="2"/>
      <c r="F22" s="2"/>
      <c r="G22" s="2"/>
      <c r="H22" s="2"/>
      <c r="I22" s="146"/>
    </row>
    <row r="23" spans="2:11" x14ac:dyDescent="0.25">
      <c r="B23" s="146" t="s">
        <v>252</v>
      </c>
      <c r="C23" s="2"/>
      <c r="D23" s="2"/>
      <c r="E23" s="2"/>
      <c r="F23" s="2"/>
      <c r="G23" s="2"/>
      <c r="H23" s="2"/>
      <c r="I23" s="146"/>
    </row>
    <row r="31" spans="2:11" ht="14.45" customHeight="1" x14ac:dyDescent="0.25"/>
    <row r="32" spans="2:11" ht="22.9" customHeight="1" x14ac:dyDescent="0.25"/>
    <row r="46" spans="11:11" x14ac:dyDescent="0.25">
      <c r="K46" s="126" t="e">
        <f>(#REF!-#REF!)/#REF!*100</f>
        <v>#REF!</v>
      </c>
    </row>
  </sheetData>
  <mergeCells count="3">
    <mergeCell ref="B21:H21"/>
    <mergeCell ref="B1:I1"/>
    <mergeCell ref="B2:F2"/>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2" manualBreakCount="2">
    <brk id="27" max="16383" man="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10"/>
  <sheetViews>
    <sheetView tabSelected="1" workbookViewId="0">
      <selection activeCell="J14" sqref="J14"/>
    </sheetView>
  </sheetViews>
  <sheetFormatPr defaultRowHeight="15" x14ac:dyDescent="0.25"/>
  <cols>
    <col min="1" max="1" width="9.140625" style="43"/>
    <col min="2" max="2" width="14" style="43" customWidth="1"/>
    <col min="3" max="7" width="9.140625" style="43"/>
    <col min="8" max="8" width="7.7109375" style="43" customWidth="1"/>
    <col min="9" max="9" width="7" style="43" customWidth="1"/>
    <col min="10" max="16384" width="9.140625" style="43"/>
  </cols>
  <sheetData>
    <row r="1" spans="2:10" x14ac:dyDescent="0.25">
      <c r="B1" s="44" t="s">
        <v>304</v>
      </c>
    </row>
    <row r="2" spans="2:10" x14ac:dyDescent="0.25">
      <c r="B2" s="147" t="s">
        <v>275</v>
      </c>
    </row>
    <row r="3" spans="2:10" ht="15" customHeight="1" x14ac:dyDescent="0.25">
      <c r="B3" s="320"/>
      <c r="C3" s="314" t="s">
        <v>186</v>
      </c>
      <c r="D3" s="314" t="s">
        <v>8</v>
      </c>
      <c r="E3" s="315" t="s">
        <v>7</v>
      </c>
      <c r="F3" s="315"/>
      <c r="G3" s="314" t="s">
        <v>186</v>
      </c>
      <c r="H3" s="314" t="s">
        <v>8</v>
      </c>
      <c r="I3" s="315" t="s">
        <v>7</v>
      </c>
      <c r="J3" s="315" t="s">
        <v>7</v>
      </c>
    </row>
    <row r="4" spans="2:10" ht="15" customHeight="1" x14ac:dyDescent="0.25">
      <c r="B4" s="321"/>
      <c r="C4" s="323" t="s">
        <v>45</v>
      </c>
      <c r="D4" s="323"/>
      <c r="E4" s="323"/>
      <c r="F4" s="323"/>
      <c r="G4" s="323" t="s">
        <v>46</v>
      </c>
      <c r="H4" s="323"/>
      <c r="I4" s="323"/>
      <c r="J4" s="323"/>
    </row>
    <row r="5" spans="2:10" x14ac:dyDescent="0.25">
      <c r="B5" s="322"/>
      <c r="C5" s="108">
        <v>2010</v>
      </c>
      <c r="D5" s="149">
        <v>2017</v>
      </c>
      <c r="E5" s="149">
        <v>2010</v>
      </c>
      <c r="F5" s="149">
        <v>2017</v>
      </c>
      <c r="G5" s="148" t="s">
        <v>281</v>
      </c>
      <c r="H5" s="148">
        <v>2017</v>
      </c>
      <c r="I5" s="148" t="s">
        <v>281</v>
      </c>
      <c r="J5" s="148">
        <v>2017</v>
      </c>
    </row>
    <row r="6" spans="2:10" x14ac:dyDescent="0.25">
      <c r="B6" s="9" t="s">
        <v>276</v>
      </c>
      <c r="C6" s="48">
        <v>3</v>
      </c>
      <c r="D6" s="112" t="s">
        <v>86</v>
      </c>
      <c r="E6" s="5">
        <v>70</v>
      </c>
      <c r="F6" s="112">
        <v>43</v>
      </c>
      <c r="G6" s="109">
        <v>2.912621359223301</v>
      </c>
      <c r="H6" s="110" t="s">
        <v>86</v>
      </c>
      <c r="I6" s="111">
        <v>1.7015070491006319</v>
      </c>
      <c r="J6" s="110">
        <v>1.2729425695677916</v>
      </c>
    </row>
    <row r="7" spans="2:10" x14ac:dyDescent="0.25">
      <c r="B7" s="9" t="s">
        <v>277</v>
      </c>
      <c r="C7" s="48">
        <v>12</v>
      </c>
      <c r="D7" s="112">
        <v>5</v>
      </c>
      <c r="E7" s="5">
        <v>668</v>
      </c>
      <c r="F7" s="112">
        <v>374</v>
      </c>
      <c r="G7" s="109">
        <v>11.650485436893204</v>
      </c>
      <c r="H7" s="110">
        <v>7.2463768115942031</v>
      </c>
      <c r="I7" s="111">
        <v>16.237238697131744</v>
      </c>
      <c r="J7" s="110">
        <v>11.071640023682653</v>
      </c>
    </row>
    <row r="8" spans="2:10" x14ac:dyDescent="0.25">
      <c r="B8" s="9" t="s">
        <v>278</v>
      </c>
      <c r="C8" s="48">
        <v>33</v>
      </c>
      <c r="D8" s="112">
        <v>21</v>
      </c>
      <c r="E8" s="5">
        <v>1064</v>
      </c>
      <c r="F8" s="112">
        <v>1109</v>
      </c>
      <c r="G8" s="109">
        <v>32.038834951456316</v>
      </c>
      <c r="H8" s="110">
        <v>30.434782608695656</v>
      </c>
      <c r="I8" s="111">
        <v>25.862907146329604</v>
      </c>
      <c r="J8" s="110">
        <v>32.830076968620489</v>
      </c>
    </row>
    <row r="9" spans="2:10" x14ac:dyDescent="0.25">
      <c r="B9" s="9" t="s">
        <v>279</v>
      </c>
      <c r="C9" s="48">
        <v>55</v>
      </c>
      <c r="D9" s="112">
        <v>43</v>
      </c>
      <c r="E9" s="5">
        <v>2312</v>
      </c>
      <c r="F9" s="112">
        <v>1852</v>
      </c>
      <c r="G9" s="109">
        <v>53.398058252427184</v>
      </c>
      <c r="H9" s="110">
        <v>62.318840579710141</v>
      </c>
      <c r="I9" s="111">
        <v>56.198347107438018</v>
      </c>
      <c r="J9" s="110">
        <v>54.825340438129068</v>
      </c>
    </row>
    <row r="10" spans="2:10" x14ac:dyDescent="0.25">
      <c r="B10" s="50" t="s">
        <v>280</v>
      </c>
      <c r="C10" s="51">
        <v>103</v>
      </c>
      <c r="D10" s="51">
        <v>69</v>
      </c>
      <c r="E10" s="51">
        <v>4114</v>
      </c>
      <c r="F10" s="51">
        <v>3378</v>
      </c>
      <c r="G10" s="18">
        <v>100</v>
      </c>
      <c r="H10" s="18">
        <v>100</v>
      </c>
      <c r="I10" s="18">
        <v>100</v>
      </c>
      <c r="J10" s="18">
        <v>100</v>
      </c>
    </row>
  </sheetData>
  <mergeCells count="7">
    <mergeCell ref="C3:D3"/>
    <mergeCell ref="E3:F3"/>
    <mergeCell ref="G3:H3"/>
    <mergeCell ref="I3:J3"/>
    <mergeCell ref="B3:B5"/>
    <mergeCell ref="C4:F4"/>
    <mergeCell ref="G4:J4"/>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2"/>
  <sheetViews>
    <sheetView zoomScaleNormal="100" workbookViewId="0">
      <selection activeCell="H18" sqref="H18"/>
    </sheetView>
  </sheetViews>
  <sheetFormatPr defaultRowHeight="12" x14ac:dyDescent="0.2"/>
  <cols>
    <col min="1" max="1" width="13.5703125" style="113" customWidth="1"/>
    <col min="2" max="9" width="9.7109375" style="113" customWidth="1"/>
    <col min="10" max="13" width="5" style="113" bestFit="1" customWidth="1"/>
    <col min="14" max="14" width="4" style="113" bestFit="1" customWidth="1"/>
    <col min="15" max="15" width="10.28515625" style="113" bestFit="1" customWidth="1"/>
    <col min="16" max="16" width="5.28515625" style="113" bestFit="1" customWidth="1"/>
    <col min="17" max="17" width="13.140625" style="113" bestFit="1" customWidth="1"/>
    <col min="18" max="18" width="12" style="113" bestFit="1" customWidth="1"/>
    <col min="19" max="19" width="16.28515625" style="113" bestFit="1" customWidth="1"/>
    <col min="20" max="16384" width="9.140625" style="113"/>
  </cols>
  <sheetData>
    <row r="1" spans="1:9" ht="12.75" x14ac:dyDescent="0.2">
      <c r="A1" s="44" t="s">
        <v>287</v>
      </c>
    </row>
    <row r="2" spans="1:9" ht="12.75" x14ac:dyDescent="0.2">
      <c r="A2" s="92" t="s">
        <v>275</v>
      </c>
    </row>
    <row r="3" spans="1:9" ht="12.75" customHeight="1" x14ac:dyDescent="0.25">
      <c r="A3" s="320"/>
      <c r="B3" s="314" t="s">
        <v>186</v>
      </c>
      <c r="C3" s="314" t="s">
        <v>8</v>
      </c>
      <c r="D3" s="315" t="s">
        <v>7</v>
      </c>
      <c r="E3" s="315" t="s">
        <v>7</v>
      </c>
      <c r="F3" s="314" t="s">
        <v>186</v>
      </c>
      <c r="G3" s="314" t="s">
        <v>8</v>
      </c>
      <c r="H3" s="315" t="s">
        <v>7</v>
      </c>
      <c r="I3" s="315" t="s">
        <v>7</v>
      </c>
    </row>
    <row r="4" spans="1:9" ht="13.5" customHeight="1" x14ac:dyDescent="0.25">
      <c r="A4" s="321"/>
      <c r="B4" s="323" t="s">
        <v>45</v>
      </c>
      <c r="C4" s="323"/>
      <c r="D4" s="323"/>
      <c r="E4" s="323"/>
      <c r="F4" s="323" t="s">
        <v>46</v>
      </c>
      <c r="G4" s="323"/>
      <c r="H4" s="323"/>
      <c r="I4" s="323"/>
    </row>
    <row r="5" spans="1:9" ht="13.5" x14ac:dyDescent="0.25">
      <c r="A5" s="322"/>
      <c r="B5" s="108">
        <v>2010</v>
      </c>
      <c r="C5" s="149">
        <v>2017</v>
      </c>
      <c r="D5" s="149">
        <v>2010</v>
      </c>
      <c r="E5" s="149">
        <v>2017</v>
      </c>
      <c r="F5" s="148" t="s">
        <v>281</v>
      </c>
      <c r="G5" s="148">
        <v>2017</v>
      </c>
      <c r="H5" s="148" t="s">
        <v>281</v>
      </c>
      <c r="I5" s="148">
        <v>2017</v>
      </c>
    </row>
    <row r="6" spans="1:9" ht="13.5" x14ac:dyDescent="0.25">
      <c r="A6" s="9" t="s">
        <v>282</v>
      </c>
      <c r="B6" s="48">
        <v>8</v>
      </c>
      <c r="C6" s="112">
        <v>2</v>
      </c>
      <c r="D6" s="5">
        <v>206</v>
      </c>
      <c r="E6" s="112">
        <v>92</v>
      </c>
      <c r="F6" s="109">
        <v>7.7669902912621351</v>
      </c>
      <c r="G6" s="110">
        <v>2.8985507246376812</v>
      </c>
      <c r="H6" s="111">
        <v>5.0072921730675741</v>
      </c>
      <c r="I6" s="110">
        <v>2.7235050325636472</v>
      </c>
    </row>
    <row r="7" spans="1:9" ht="13.5" x14ac:dyDescent="0.25">
      <c r="A7" s="9" t="s">
        <v>283</v>
      </c>
      <c r="B7" s="48">
        <v>23</v>
      </c>
      <c r="C7" s="112">
        <v>17</v>
      </c>
      <c r="D7" s="5">
        <v>950</v>
      </c>
      <c r="E7" s="112">
        <v>735</v>
      </c>
      <c r="F7" s="109">
        <v>22.330097087378643</v>
      </c>
      <c r="G7" s="110">
        <v>24.637681159420293</v>
      </c>
      <c r="H7" s="111">
        <v>23.091881380651433</v>
      </c>
      <c r="I7" s="110">
        <v>21.758436944937834</v>
      </c>
    </row>
    <row r="8" spans="1:9" ht="13.5" x14ac:dyDescent="0.25">
      <c r="A8" s="9" t="s">
        <v>284</v>
      </c>
      <c r="B8" s="48">
        <v>14</v>
      </c>
      <c r="C8" s="112">
        <v>4</v>
      </c>
      <c r="D8" s="5">
        <v>265</v>
      </c>
      <c r="E8" s="112">
        <v>254</v>
      </c>
      <c r="F8" s="109">
        <v>13.592233009708737</v>
      </c>
      <c r="G8" s="110">
        <v>5.7971014492753623</v>
      </c>
      <c r="H8" s="111">
        <v>6.4414195430238212</v>
      </c>
      <c r="I8" s="110">
        <v>7.5192421551213737</v>
      </c>
    </row>
    <row r="9" spans="1:9" ht="13.5" x14ac:dyDescent="0.25">
      <c r="A9" s="9" t="s">
        <v>227</v>
      </c>
      <c r="B9" s="48">
        <v>11</v>
      </c>
      <c r="C9" s="112">
        <v>7</v>
      </c>
      <c r="D9" s="5">
        <v>621</v>
      </c>
      <c r="E9" s="112">
        <v>600</v>
      </c>
      <c r="F9" s="109">
        <v>10.679611650485436</v>
      </c>
      <c r="G9" s="110">
        <v>10.144927536231885</v>
      </c>
      <c r="H9" s="111">
        <v>15.094798249878464</v>
      </c>
      <c r="I9" s="110">
        <v>17.761989342806395</v>
      </c>
    </row>
    <row r="10" spans="1:9" ht="13.5" x14ac:dyDescent="0.25">
      <c r="A10" s="9" t="s">
        <v>285</v>
      </c>
      <c r="B10" s="48">
        <v>47</v>
      </c>
      <c r="C10" s="112">
        <v>39</v>
      </c>
      <c r="D10" s="5">
        <v>2072</v>
      </c>
      <c r="E10" s="112">
        <v>1697</v>
      </c>
      <c r="F10" s="109">
        <v>45.631067961165051</v>
      </c>
      <c r="G10" s="110">
        <v>56.521739130434781</v>
      </c>
      <c r="H10" s="111">
        <v>50.36460865337871</v>
      </c>
      <c r="I10" s="110">
        <v>50.236826524570752</v>
      </c>
    </row>
    <row r="11" spans="1:9" ht="13.5" x14ac:dyDescent="0.25">
      <c r="A11" s="50" t="s">
        <v>280</v>
      </c>
      <c r="B11" s="51">
        <v>103</v>
      </c>
      <c r="C11" s="51">
        <v>69</v>
      </c>
      <c r="D11" s="51">
        <v>4114</v>
      </c>
      <c r="E11" s="51">
        <v>3378</v>
      </c>
      <c r="F11" s="18">
        <v>100</v>
      </c>
      <c r="G11" s="18">
        <v>100</v>
      </c>
      <c r="H11" s="18">
        <v>100</v>
      </c>
      <c r="I11" s="18">
        <v>100</v>
      </c>
    </row>
    <row r="12" spans="1:9" x14ac:dyDescent="0.2">
      <c r="A12" s="114" t="s">
        <v>286</v>
      </c>
    </row>
  </sheetData>
  <mergeCells count="7">
    <mergeCell ref="B3:C3"/>
    <mergeCell ref="D3:E3"/>
    <mergeCell ref="F3:G3"/>
    <mergeCell ref="H3:I3"/>
    <mergeCell ref="A3:A5"/>
    <mergeCell ref="B4:E4"/>
    <mergeCell ref="F4:I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9"/>
  <sheetViews>
    <sheetView workbookViewId="0">
      <selection activeCell="G21" sqref="G21"/>
    </sheetView>
  </sheetViews>
  <sheetFormatPr defaultRowHeight="15" x14ac:dyDescent="0.25"/>
  <cols>
    <col min="1" max="16384" width="9.140625" style="43"/>
  </cols>
  <sheetData>
    <row r="1" spans="1:9" x14ac:dyDescent="0.25">
      <c r="A1" s="44" t="s">
        <v>305</v>
      </c>
    </row>
    <row r="2" spans="1:9" ht="15" customHeight="1" x14ac:dyDescent="0.25">
      <c r="A2" s="150" t="s">
        <v>228</v>
      </c>
    </row>
    <row r="3" spans="1:9" ht="15" customHeight="1" x14ac:dyDescent="0.25">
      <c r="A3" s="324" t="s">
        <v>229</v>
      </c>
      <c r="B3" s="327" t="s">
        <v>186</v>
      </c>
      <c r="C3" s="327"/>
      <c r="D3" s="327"/>
      <c r="E3" s="327"/>
      <c r="F3" s="328" t="s">
        <v>7</v>
      </c>
      <c r="G3" s="328"/>
      <c r="H3" s="328"/>
      <c r="I3" s="328"/>
    </row>
    <row r="4" spans="1:9" x14ac:dyDescent="0.25">
      <c r="A4" s="325"/>
      <c r="B4" s="329">
        <v>2010</v>
      </c>
      <c r="C4" s="329"/>
      <c r="D4" s="330">
        <v>2017</v>
      </c>
      <c r="E4" s="330"/>
      <c r="F4" s="329">
        <v>2010</v>
      </c>
      <c r="G4" s="329"/>
      <c r="H4" s="330">
        <v>2017</v>
      </c>
      <c r="I4" s="330"/>
    </row>
    <row r="5" spans="1:9" x14ac:dyDescent="0.25">
      <c r="A5" s="326"/>
      <c r="B5" s="94" t="s">
        <v>230</v>
      </c>
      <c r="C5" s="94" t="s">
        <v>5</v>
      </c>
      <c r="D5" s="94" t="s">
        <v>230</v>
      </c>
      <c r="E5" s="94" t="s">
        <v>5</v>
      </c>
      <c r="F5" s="94" t="s">
        <v>230</v>
      </c>
      <c r="G5" s="94" t="s">
        <v>5</v>
      </c>
      <c r="H5" s="94" t="s">
        <v>230</v>
      </c>
      <c r="I5" s="94" t="s">
        <v>5</v>
      </c>
    </row>
    <row r="6" spans="1:9" x14ac:dyDescent="0.25">
      <c r="A6" s="151" t="s">
        <v>231</v>
      </c>
      <c r="B6" s="97">
        <v>1</v>
      </c>
      <c r="C6" s="96">
        <v>55</v>
      </c>
      <c r="D6" s="40">
        <v>4</v>
      </c>
      <c r="E6" s="152">
        <v>66</v>
      </c>
      <c r="F6" s="97">
        <v>27</v>
      </c>
      <c r="G6" s="96">
        <v>3381</v>
      </c>
      <c r="H6" s="153">
        <v>10</v>
      </c>
      <c r="I6" s="152">
        <v>3291</v>
      </c>
    </row>
    <row r="7" spans="1:9" x14ac:dyDescent="0.25">
      <c r="A7" s="95" t="s">
        <v>232</v>
      </c>
      <c r="B7" s="97">
        <v>1</v>
      </c>
      <c r="C7" s="96">
        <v>53</v>
      </c>
      <c r="D7" s="97">
        <v>1</v>
      </c>
      <c r="E7" s="152">
        <v>58</v>
      </c>
      <c r="F7" s="97">
        <v>14</v>
      </c>
      <c r="G7" s="96">
        <v>3137</v>
      </c>
      <c r="H7" s="153">
        <v>15</v>
      </c>
      <c r="I7" s="152">
        <v>2904</v>
      </c>
    </row>
    <row r="8" spans="1:9" x14ac:dyDescent="0.25">
      <c r="A8" s="95" t="s">
        <v>233</v>
      </c>
      <c r="B8" s="97">
        <v>1</v>
      </c>
      <c r="C8" s="96">
        <v>102</v>
      </c>
      <c r="D8" s="40">
        <v>4</v>
      </c>
      <c r="E8" s="152">
        <v>110</v>
      </c>
      <c r="F8" s="97">
        <v>29</v>
      </c>
      <c r="G8" s="96">
        <v>6314</v>
      </c>
      <c r="H8" s="153">
        <v>18</v>
      </c>
      <c r="I8" s="152">
        <v>5320</v>
      </c>
    </row>
    <row r="9" spans="1:9" x14ac:dyDescent="0.25">
      <c r="A9" s="95" t="s">
        <v>234</v>
      </c>
      <c r="B9" s="97">
        <v>1</v>
      </c>
      <c r="C9" s="96">
        <v>198</v>
      </c>
      <c r="D9" s="40">
        <v>8</v>
      </c>
      <c r="E9" s="152">
        <v>120</v>
      </c>
      <c r="F9" s="97">
        <v>121</v>
      </c>
      <c r="G9" s="96">
        <v>14678</v>
      </c>
      <c r="H9" s="153">
        <v>68</v>
      </c>
      <c r="I9" s="152">
        <v>9305</v>
      </c>
    </row>
    <row r="10" spans="1:9" x14ac:dyDescent="0.25">
      <c r="A10" s="95" t="s">
        <v>235</v>
      </c>
      <c r="B10" s="97">
        <v>5</v>
      </c>
      <c r="C10" s="96">
        <v>320</v>
      </c>
      <c r="D10" s="153">
        <v>15</v>
      </c>
      <c r="E10" s="152">
        <v>226</v>
      </c>
      <c r="F10" s="97">
        <v>253</v>
      </c>
      <c r="G10" s="96">
        <v>23858</v>
      </c>
      <c r="H10" s="153">
        <v>122</v>
      </c>
      <c r="I10" s="152">
        <v>15587</v>
      </c>
    </row>
    <row r="11" spans="1:9" x14ac:dyDescent="0.25">
      <c r="A11" s="95" t="s">
        <v>236</v>
      </c>
      <c r="B11" s="97">
        <v>6</v>
      </c>
      <c r="C11" s="96">
        <v>399</v>
      </c>
      <c r="D11" s="40">
        <v>23</v>
      </c>
      <c r="E11" s="152">
        <v>317</v>
      </c>
      <c r="F11" s="97">
        <v>294</v>
      </c>
      <c r="G11" s="96">
        <v>28690</v>
      </c>
      <c r="H11" s="153">
        <v>184</v>
      </c>
      <c r="I11" s="152">
        <v>20739</v>
      </c>
    </row>
    <row r="12" spans="1:9" x14ac:dyDescent="0.25">
      <c r="A12" s="95" t="s">
        <v>237</v>
      </c>
      <c r="B12" s="97">
        <v>4</v>
      </c>
      <c r="C12" s="96">
        <v>466</v>
      </c>
      <c r="D12" s="153">
        <v>25</v>
      </c>
      <c r="E12" s="152">
        <v>411</v>
      </c>
      <c r="F12" s="97">
        <v>351</v>
      </c>
      <c r="G12" s="96">
        <v>32620</v>
      </c>
      <c r="H12" s="153">
        <v>251</v>
      </c>
      <c r="I12" s="152">
        <v>24066</v>
      </c>
    </row>
    <row r="13" spans="1:9" x14ac:dyDescent="0.25">
      <c r="A13" s="95" t="s">
        <v>238</v>
      </c>
      <c r="B13" s="97">
        <v>28</v>
      </c>
      <c r="C13" s="96">
        <v>1477</v>
      </c>
      <c r="D13" s="153">
        <v>78</v>
      </c>
      <c r="E13" s="152">
        <v>1000</v>
      </c>
      <c r="F13" s="97">
        <v>948</v>
      </c>
      <c r="G13" s="96">
        <v>86891</v>
      </c>
      <c r="H13" s="153">
        <v>641</v>
      </c>
      <c r="I13" s="152">
        <v>61442</v>
      </c>
    </row>
    <row r="14" spans="1:9" x14ac:dyDescent="0.25">
      <c r="A14" s="95" t="s">
        <v>239</v>
      </c>
      <c r="B14" s="97">
        <v>11</v>
      </c>
      <c r="C14" s="96">
        <v>814</v>
      </c>
      <c r="D14" s="153">
        <v>69</v>
      </c>
      <c r="E14" s="152">
        <v>836</v>
      </c>
      <c r="F14" s="97">
        <v>522</v>
      </c>
      <c r="G14" s="96">
        <v>40907</v>
      </c>
      <c r="H14" s="153">
        <v>496</v>
      </c>
      <c r="I14" s="152">
        <v>41108</v>
      </c>
    </row>
    <row r="15" spans="1:9" x14ac:dyDescent="0.25">
      <c r="A15" s="95" t="s">
        <v>240</v>
      </c>
      <c r="B15" s="97">
        <v>4</v>
      </c>
      <c r="C15" s="96">
        <v>266</v>
      </c>
      <c r="D15" s="153">
        <v>32</v>
      </c>
      <c r="E15" s="152">
        <v>338</v>
      </c>
      <c r="F15" s="97">
        <v>195</v>
      </c>
      <c r="G15" s="96">
        <v>13488</v>
      </c>
      <c r="H15" s="153">
        <v>216</v>
      </c>
      <c r="I15" s="152">
        <v>15680</v>
      </c>
    </row>
    <row r="16" spans="1:9" x14ac:dyDescent="0.25">
      <c r="A16" s="95" t="s">
        <v>241</v>
      </c>
      <c r="B16" s="97">
        <v>4</v>
      </c>
      <c r="C16" s="96">
        <v>233</v>
      </c>
      <c r="D16" s="153">
        <v>21</v>
      </c>
      <c r="E16" s="152">
        <v>255</v>
      </c>
      <c r="F16" s="97">
        <v>202</v>
      </c>
      <c r="G16" s="96">
        <v>11264</v>
      </c>
      <c r="H16" s="153">
        <v>195</v>
      </c>
      <c r="I16" s="152">
        <v>11471</v>
      </c>
    </row>
    <row r="17" spans="1:9" x14ac:dyDescent="0.25">
      <c r="A17" s="95" t="s">
        <v>242</v>
      </c>
      <c r="B17" s="97">
        <v>33</v>
      </c>
      <c r="C17" s="96">
        <v>671</v>
      </c>
      <c r="D17" s="153">
        <v>139</v>
      </c>
      <c r="E17" s="152">
        <v>754</v>
      </c>
      <c r="F17" s="97">
        <v>1064</v>
      </c>
      <c r="G17" s="96">
        <v>28223</v>
      </c>
      <c r="H17" s="153">
        <v>1109</v>
      </c>
      <c r="I17" s="152">
        <v>30849</v>
      </c>
    </row>
    <row r="18" spans="1:9" x14ac:dyDescent="0.25">
      <c r="A18" s="95" t="s">
        <v>243</v>
      </c>
      <c r="B18" s="97">
        <v>4</v>
      </c>
      <c r="C18" s="96">
        <v>83</v>
      </c>
      <c r="D18" s="97">
        <v>4</v>
      </c>
      <c r="E18" s="152">
        <v>184</v>
      </c>
      <c r="F18" s="97">
        <v>94</v>
      </c>
      <c r="G18" s="96">
        <v>11269</v>
      </c>
      <c r="H18" s="153">
        <v>53</v>
      </c>
      <c r="I18" s="152">
        <v>4988</v>
      </c>
    </row>
    <row r="19" spans="1:9" x14ac:dyDescent="0.25">
      <c r="A19" s="50" t="s">
        <v>13</v>
      </c>
      <c r="B19" s="51">
        <v>103</v>
      </c>
      <c r="C19" s="53">
        <v>5137</v>
      </c>
      <c r="D19" s="51">
        <f>SUM(D6:D18)</f>
        <v>423</v>
      </c>
      <c r="E19" s="53">
        <f>SUM(E6:E18)</f>
        <v>4675</v>
      </c>
      <c r="F19" s="51">
        <v>4114</v>
      </c>
      <c r="G19" s="53">
        <v>304720</v>
      </c>
      <c r="H19" s="51">
        <v>3378</v>
      </c>
      <c r="I19" s="53">
        <v>246750</v>
      </c>
    </row>
  </sheetData>
  <mergeCells count="7">
    <mergeCell ref="A3:A5"/>
    <mergeCell ref="B3:E3"/>
    <mergeCell ref="F3:I3"/>
    <mergeCell ref="B4:C4"/>
    <mergeCell ref="D4:E4"/>
    <mergeCell ref="F4:G4"/>
    <mergeCell ref="H4: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L19"/>
  <sheetViews>
    <sheetView workbookViewId="0">
      <selection activeCell="D18" sqref="D18"/>
    </sheetView>
  </sheetViews>
  <sheetFormatPr defaultRowHeight="15" x14ac:dyDescent="0.25"/>
  <cols>
    <col min="1" max="1" width="9.140625" style="43"/>
    <col min="2" max="2" width="18.7109375" style="43" customWidth="1"/>
    <col min="3" max="16384" width="9.140625" style="43"/>
  </cols>
  <sheetData>
    <row r="3" spans="2:12" x14ac:dyDescent="0.25">
      <c r="B3" s="44" t="s">
        <v>306</v>
      </c>
      <c r="C3" s="102"/>
      <c r="D3" s="102"/>
      <c r="E3" s="102"/>
      <c r="F3" s="102"/>
      <c r="G3" s="102"/>
    </row>
    <row r="4" spans="2:12" x14ac:dyDescent="0.25">
      <c r="B4" s="154" t="s">
        <v>14</v>
      </c>
      <c r="C4" s="102"/>
      <c r="D4" s="102"/>
      <c r="E4" s="102"/>
      <c r="F4" s="102"/>
      <c r="G4" s="102"/>
    </row>
    <row r="5" spans="2:12" ht="15" customHeight="1" x14ac:dyDescent="0.25">
      <c r="B5" s="332" t="s">
        <v>15</v>
      </c>
      <c r="C5" s="331" t="s">
        <v>3</v>
      </c>
      <c r="D5" s="331" t="s">
        <v>4</v>
      </c>
      <c r="E5" s="331" t="s">
        <v>5</v>
      </c>
      <c r="F5" s="331" t="s">
        <v>16</v>
      </c>
      <c r="G5" s="331" t="s">
        <v>17</v>
      </c>
    </row>
    <row r="6" spans="2:12" ht="15" customHeight="1" x14ac:dyDescent="0.25">
      <c r="B6" s="333"/>
      <c r="C6" s="331"/>
      <c r="D6" s="331"/>
      <c r="E6" s="331"/>
      <c r="F6" s="331" t="s">
        <v>18</v>
      </c>
      <c r="G6" s="331" t="s">
        <v>19</v>
      </c>
    </row>
    <row r="7" spans="2:12" ht="15" customHeight="1" x14ac:dyDescent="0.25">
      <c r="B7" s="155" t="s">
        <v>20</v>
      </c>
      <c r="C7" s="156">
        <v>2468</v>
      </c>
      <c r="D7" s="157">
        <v>27</v>
      </c>
      <c r="E7" s="156">
        <v>3141</v>
      </c>
      <c r="F7" s="158">
        <v>1.0900000000000001</v>
      </c>
      <c r="G7" s="142">
        <v>127.27</v>
      </c>
      <c r="I7" s="126"/>
      <c r="J7" s="127"/>
      <c r="L7" s="127">
        <f>(E7/$E$10)</f>
        <v>0.6718716577540107</v>
      </c>
    </row>
    <row r="8" spans="2:12" ht="15" customHeight="1" x14ac:dyDescent="0.25">
      <c r="B8" s="155" t="s">
        <v>21</v>
      </c>
      <c r="C8" s="156">
        <v>173</v>
      </c>
      <c r="D8" s="157">
        <v>7</v>
      </c>
      <c r="E8" s="156">
        <v>293</v>
      </c>
      <c r="F8" s="158">
        <v>4.05</v>
      </c>
      <c r="G8" s="142">
        <v>169.36</v>
      </c>
      <c r="I8" s="126"/>
      <c r="J8" s="127"/>
      <c r="L8" s="127">
        <f t="shared" ref="L8:L9" si="0">(E8/$E$10)</f>
        <v>6.2673796791443845E-2</v>
      </c>
    </row>
    <row r="9" spans="2:12" ht="15" customHeight="1" x14ac:dyDescent="0.25">
      <c r="B9" s="155" t="s">
        <v>22</v>
      </c>
      <c r="C9" s="156">
        <v>827</v>
      </c>
      <c r="D9" s="157">
        <v>35</v>
      </c>
      <c r="E9" s="156">
        <v>1241</v>
      </c>
      <c r="F9" s="158">
        <v>4.2300000000000004</v>
      </c>
      <c r="G9" s="142">
        <v>150.06</v>
      </c>
      <c r="I9" s="126"/>
      <c r="J9" s="127"/>
      <c r="L9" s="127">
        <f t="shared" si="0"/>
        <v>0.26545454545454544</v>
      </c>
    </row>
    <row r="10" spans="2:12" ht="15" customHeight="1" x14ac:dyDescent="0.25">
      <c r="B10" s="159" t="s">
        <v>13</v>
      </c>
      <c r="C10" s="160">
        <v>3468</v>
      </c>
      <c r="D10" s="160">
        <v>69</v>
      </c>
      <c r="E10" s="160">
        <v>4675</v>
      </c>
      <c r="F10" s="161">
        <v>1.99</v>
      </c>
      <c r="G10" s="161">
        <v>134.80000000000001</v>
      </c>
      <c r="K10" s="93">
        <f>(D10/E10)*100</f>
        <v>1.4759358288770053</v>
      </c>
    </row>
    <row r="11" spans="2:12" x14ac:dyDescent="0.25">
      <c r="B11" s="11" t="s">
        <v>293</v>
      </c>
      <c r="C11" s="74"/>
      <c r="D11" s="74"/>
      <c r="E11" s="74"/>
      <c r="F11" s="76"/>
      <c r="G11" s="76"/>
      <c r="H11" s="11"/>
      <c r="I11" s="74"/>
      <c r="J11" s="74"/>
    </row>
    <row r="12" spans="2:12" x14ac:dyDescent="0.25">
      <c r="B12" s="162" t="s">
        <v>296</v>
      </c>
      <c r="C12" s="163"/>
      <c r="D12" s="163"/>
      <c r="E12" s="163"/>
      <c r="F12" s="164"/>
      <c r="G12" s="164"/>
      <c r="H12" s="162"/>
      <c r="I12" s="163"/>
      <c r="J12" s="163"/>
    </row>
    <row r="13" spans="2:12" x14ac:dyDescent="0.25">
      <c r="B13" s="11" t="s">
        <v>23</v>
      </c>
      <c r="C13" s="2"/>
      <c r="D13" s="2"/>
      <c r="E13" s="2"/>
      <c r="F13" s="3"/>
      <c r="G13" s="3"/>
      <c r="H13" s="11"/>
      <c r="I13" s="2"/>
      <c r="J13" s="2"/>
    </row>
    <row r="14" spans="2:12" x14ac:dyDescent="0.25">
      <c r="B14" s="75"/>
      <c r="C14" s="74"/>
      <c r="D14" s="74"/>
      <c r="E14" s="74"/>
      <c r="F14" s="76"/>
      <c r="G14" s="76"/>
      <c r="H14" s="75"/>
      <c r="I14" s="74"/>
      <c r="J14" s="74"/>
    </row>
    <row r="19" ht="15" customHeight="1" x14ac:dyDescent="0.25"/>
  </sheetData>
  <mergeCells count="6">
    <mergeCell ref="G5:G6"/>
    <mergeCell ref="B5:B6"/>
    <mergeCell ref="C5:C6"/>
    <mergeCell ref="D5:D6"/>
    <mergeCell ref="E5:E6"/>
    <mergeCell ref="F5:F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16"/>
  <sheetViews>
    <sheetView workbookViewId="0">
      <selection activeCell="I14" sqref="I14"/>
    </sheetView>
  </sheetViews>
  <sheetFormatPr defaultRowHeight="15" x14ac:dyDescent="0.25"/>
  <cols>
    <col min="1" max="1" width="9.140625" style="43"/>
    <col min="2" max="2" width="18.7109375" style="43" customWidth="1"/>
    <col min="3" max="5" width="9.140625" style="43"/>
    <col min="6" max="6" width="10.140625" style="43" customWidth="1"/>
    <col min="7" max="16384" width="9.140625" style="43"/>
  </cols>
  <sheetData>
    <row r="2" spans="2:10" x14ac:dyDescent="0.25">
      <c r="B2" s="44" t="s">
        <v>307</v>
      </c>
      <c r="C2" s="102"/>
      <c r="D2" s="102"/>
      <c r="E2" s="102"/>
      <c r="F2" s="102"/>
      <c r="G2" s="102"/>
    </row>
    <row r="3" spans="2:10" x14ac:dyDescent="0.25">
      <c r="B3" s="154" t="s">
        <v>291</v>
      </c>
      <c r="C3" s="102"/>
      <c r="D3" s="102"/>
      <c r="E3" s="102"/>
      <c r="F3" s="102"/>
      <c r="G3" s="102"/>
    </row>
    <row r="4" spans="2:10" ht="15" customHeight="1" x14ac:dyDescent="0.25">
      <c r="B4" s="332" t="s">
        <v>15</v>
      </c>
      <c r="C4" s="334" t="s">
        <v>3</v>
      </c>
      <c r="D4" s="334" t="s">
        <v>4</v>
      </c>
      <c r="E4" s="334" t="s">
        <v>5</v>
      </c>
      <c r="F4" s="334" t="s">
        <v>16</v>
      </c>
      <c r="G4" s="334" t="s">
        <v>17</v>
      </c>
    </row>
    <row r="5" spans="2:10" x14ac:dyDescent="0.25">
      <c r="B5" s="333"/>
      <c r="C5" s="335"/>
      <c r="D5" s="335"/>
      <c r="E5" s="335"/>
      <c r="F5" s="336"/>
      <c r="G5" s="335" t="s">
        <v>19</v>
      </c>
    </row>
    <row r="6" spans="2:10" ht="15" customHeight="1" x14ac:dyDescent="0.25">
      <c r="B6" s="155" t="s">
        <v>20</v>
      </c>
      <c r="C6" s="156">
        <v>2497</v>
      </c>
      <c r="D6" s="157">
        <v>24</v>
      </c>
      <c r="E6" s="156">
        <v>3168</v>
      </c>
      <c r="F6" s="158">
        <v>0.96</v>
      </c>
      <c r="G6" s="142">
        <v>126.87</v>
      </c>
    </row>
    <row r="7" spans="2:10" ht="15" customHeight="1" x14ac:dyDescent="0.25">
      <c r="B7" s="155" t="s">
        <v>21</v>
      </c>
      <c r="C7" s="156">
        <v>146</v>
      </c>
      <c r="D7" s="157">
        <v>5</v>
      </c>
      <c r="E7" s="156">
        <v>267</v>
      </c>
      <c r="F7" s="158">
        <v>3.42</v>
      </c>
      <c r="G7" s="142">
        <v>182.88</v>
      </c>
    </row>
    <row r="8" spans="2:10" ht="15" customHeight="1" x14ac:dyDescent="0.25">
      <c r="B8" s="155" t="s">
        <v>22</v>
      </c>
      <c r="C8" s="156">
        <v>814</v>
      </c>
      <c r="D8" s="157">
        <v>38</v>
      </c>
      <c r="E8" s="156">
        <v>1197</v>
      </c>
      <c r="F8" s="158">
        <v>4.67</v>
      </c>
      <c r="G8" s="142">
        <v>147.05000000000001</v>
      </c>
    </row>
    <row r="9" spans="2:10" ht="15" customHeight="1" x14ac:dyDescent="0.25">
      <c r="B9" s="159" t="s">
        <v>13</v>
      </c>
      <c r="C9" s="160">
        <v>3457</v>
      </c>
      <c r="D9" s="160">
        <v>67</v>
      </c>
      <c r="E9" s="160">
        <v>4632</v>
      </c>
      <c r="F9" s="161">
        <v>1.94</v>
      </c>
      <c r="G9" s="161">
        <v>133.99</v>
      </c>
      <c r="J9" s="93"/>
    </row>
    <row r="10" spans="2:10" ht="11.25" customHeight="1" x14ac:dyDescent="0.25">
      <c r="B10" s="11" t="s">
        <v>293</v>
      </c>
      <c r="C10" s="74"/>
      <c r="D10" s="74"/>
      <c r="E10" s="74"/>
      <c r="F10" s="76"/>
      <c r="G10" s="76"/>
      <c r="H10" s="11"/>
      <c r="I10" s="74"/>
      <c r="J10" s="74"/>
    </row>
    <row r="11" spans="2:10" ht="11.25" customHeight="1" x14ac:dyDescent="0.25">
      <c r="B11" s="162" t="s">
        <v>296</v>
      </c>
      <c r="C11" s="163"/>
      <c r="D11" s="163"/>
      <c r="E11" s="163"/>
      <c r="F11" s="164"/>
      <c r="G11" s="164"/>
      <c r="H11" s="162"/>
      <c r="I11" s="163"/>
      <c r="J11" s="163"/>
    </row>
    <row r="12" spans="2:10" ht="11.25" customHeight="1" x14ac:dyDescent="0.25">
      <c r="B12" s="11" t="s">
        <v>23</v>
      </c>
      <c r="C12" s="2"/>
      <c r="D12" s="2"/>
      <c r="E12" s="2"/>
      <c r="F12" s="3"/>
      <c r="G12" s="3"/>
      <c r="H12" s="11"/>
      <c r="I12" s="2"/>
      <c r="J12" s="2"/>
    </row>
    <row r="13" spans="2:10" x14ac:dyDescent="0.25">
      <c r="B13" s="75"/>
      <c r="C13" s="74"/>
      <c r="D13" s="74"/>
      <c r="E13" s="74"/>
      <c r="F13" s="76"/>
      <c r="G13" s="76"/>
      <c r="H13" s="75"/>
      <c r="I13" s="74"/>
      <c r="J13" s="74"/>
    </row>
    <row r="16" spans="2:10" ht="15" customHeight="1" x14ac:dyDescent="0.25"/>
  </sheetData>
  <mergeCells count="6">
    <mergeCell ref="G4:G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Domenico Di Spalatro</cp:lastModifiedBy>
  <dcterms:created xsi:type="dcterms:W3CDTF">2018-09-24T07:48:16Z</dcterms:created>
  <dcterms:modified xsi:type="dcterms:W3CDTF">2018-11-15T11:25:12Z</dcterms:modified>
</cp:coreProperties>
</file>