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4400" windowHeight="12855"/>
  </bookViews>
  <sheets>
    <sheet name="Indice" sheetId="1" r:id="rId1"/>
    <sheet name="FIG_2.1" sheetId="4" r:id="rId2"/>
    <sheet name="FIG. 2.2" sheetId="5" r:id="rId3"/>
    <sheet name="FIG_2.3" sheetId="6" r:id="rId4"/>
    <sheet name="FIG_2.4" sheetId="19" r:id="rId5"/>
    <sheet name="FIG_2.5" sheetId="8" r:id="rId6"/>
    <sheet name="FIG_2.6" sheetId="9" r:id="rId7"/>
    <sheet name="FIG_2.7" sheetId="20" r:id="rId8"/>
    <sheet name="FIG_2.8" sheetId="11" r:id="rId9"/>
    <sheet name="FIG_2.9" sheetId="12" r:id="rId10"/>
    <sheet name="FIG_2.10" sheetId="13" r:id="rId11"/>
    <sheet name="FIG_2.11" sheetId="14" r:id="rId12"/>
    <sheet name="FIG_2.12" sheetId="15" r:id="rId13"/>
    <sheet name="FIG 2.13" sheetId="18" r:id="rId14"/>
  </sheets>
  <calcPr calcId="145621"/>
</workbook>
</file>

<file path=xl/calcChain.xml><?xml version="1.0" encoding="utf-8"?>
<calcChain xmlns="http://schemas.openxmlformats.org/spreadsheetml/2006/main">
  <c r="W101" i="20" l="1"/>
  <c r="X100" i="20"/>
  <c r="W100" i="20"/>
  <c r="X75" i="20"/>
  <c r="W75" i="20"/>
  <c r="X115" i="20"/>
  <c r="W115" i="20"/>
  <c r="X101" i="20"/>
  <c r="I95" i="20" l="1"/>
  <c r="R87" i="20"/>
  <c r="V86" i="20"/>
  <c r="G84" i="20"/>
  <c r="G109" i="20" s="1"/>
  <c r="V83" i="20"/>
  <c r="V81" i="20"/>
  <c r="I80" i="20"/>
  <c r="V75" i="20"/>
  <c r="R75" i="20"/>
  <c r="O75" i="20"/>
  <c r="O98" i="20" s="1"/>
  <c r="K75" i="20"/>
  <c r="J75" i="20"/>
  <c r="C75" i="20"/>
  <c r="U74" i="20"/>
  <c r="U97" i="20" s="1"/>
  <c r="S74" i="20"/>
  <c r="O74" i="20"/>
  <c r="M74" i="20"/>
  <c r="K74" i="20"/>
  <c r="I74" i="20"/>
  <c r="E74" i="20"/>
  <c r="C74" i="20"/>
  <c r="V73" i="20"/>
  <c r="U73" i="20"/>
  <c r="R73" i="20"/>
  <c r="M73" i="20"/>
  <c r="J73" i="20"/>
  <c r="I73" i="20"/>
  <c r="I85" i="20" s="1"/>
  <c r="E73" i="20"/>
  <c r="B73" i="20"/>
  <c r="V72" i="20"/>
  <c r="U72" i="20"/>
  <c r="S72" i="20"/>
  <c r="R72" i="20"/>
  <c r="M72" i="20"/>
  <c r="J72" i="20"/>
  <c r="I72" i="20"/>
  <c r="G72" i="20"/>
  <c r="G95" i="20" s="1"/>
  <c r="E72" i="20"/>
  <c r="C72" i="20"/>
  <c r="V71" i="20"/>
  <c r="S71" i="20"/>
  <c r="R71" i="20"/>
  <c r="O71" i="20"/>
  <c r="N71" i="20"/>
  <c r="G71" i="20"/>
  <c r="S70" i="20"/>
  <c r="Q70" i="20"/>
  <c r="O70" i="20"/>
  <c r="M70" i="20"/>
  <c r="I70" i="20"/>
  <c r="G70" i="20"/>
  <c r="V69" i="20"/>
  <c r="R69" i="20"/>
  <c r="Q69" i="20"/>
  <c r="M69" i="20"/>
  <c r="I69" i="20"/>
  <c r="F69" i="20"/>
  <c r="F92" i="20" s="1"/>
  <c r="V68" i="20"/>
  <c r="S68" i="20"/>
  <c r="R68" i="20"/>
  <c r="R91" i="20" s="1"/>
  <c r="Q68" i="20"/>
  <c r="M68" i="20"/>
  <c r="K68" i="20"/>
  <c r="I68" i="20"/>
  <c r="G68" i="20"/>
  <c r="F68" i="20"/>
  <c r="C68" i="20"/>
  <c r="V67" i="20"/>
  <c r="S67" i="20"/>
  <c r="R67" i="20"/>
  <c r="K67" i="20"/>
  <c r="G67" i="20"/>
  <c r="F67" i="20"/>
  <c r="C67" i="20"/>
  <c r="V63" i="20"/>
  <c r="V74" i="20" s="1"/>
  <c r="U63" i="20"/>
  <c r="T63" i="20"/>
  <c r="T74" i="20" s="1"/>
  <c r="S63" i="20"/>
  <c r="R63" i="20"/>
  <c r="R74" i="20" s="1"/>
  <c r="Q63" i="20"/>
  <c r="P63" i="20"/>
  <c r="O63" i="20"/>
  <c r="N63" i="20"/>
  <c r="N75" i="20" s="1"/>
  <c r="M63" i="20"/>
  <c r="L63" i="20"/>
  <c r="L67" i="20" s="1"/>
  <c r="K63" i="20"/>
  <c r="J63" i="20"/>
  <c r="I63" i="20"/>
  <c r="H63" i="20"/>
  <c r="G63" i="20"/>
  <c r="F63" i="20"/>
  <c r="E63" i="20"/>
  <c r="D63" i="20"/>
  <c r="D74" i="20" s="1"/>
  <c r="C63" i="20"/>
  <c r="B63" i="20"/>
  <c r="B72" i="20" s="1"/>
  <c r="B95" i="20" l="1"/>
  <c r="B84" i="20"/>
  <c r="B109" i="20" s="1"/>
  <c r="N98" i="20"/>
  <c r="N87" i="20"/>
  <c r="N112" i="20" s="1"/>
  <c r="D86" i="20"/>
  <c r="D111" i="20" s="1"/>
  <c r="D97" i="20"/>
  <c r="L104" i="20"/>
  <c r="L79" i="20"/>
  <c r="L90" i="20"/>
  <c r="T97" i="20"/>
  <c r="T86" i="20"/>
  <c r="T111" i="20"/>
  <c r="H72" i="20"/>
  <c r="H68" i="20"/>
  <c r="P72" i="20"/>
  <c r="P68" i="20"/>
  <c r="P71" i="20"/>
  <c r="P70" i="20"/>
  <c r="P69" i="20"/>
  <c r="C104" i="20"/>
  <c r="C90" i="20"/>
  <c r="C79" i="20"/>
  <c r="R90" i="20"/>
  <c r="R79" i="20"/>
  <c r="R104" i="20" s="1"/>
  <c r="K91" i="20"/>
  <c r="D69" i="20"/>
  <c r="R92" i="20"/>
  <c r="R81" i="20"/>
  <c r="R106" i="20" s="1"/>
  <c r="L70" i="20"/>
  <c r="D71" i="20"/>
  <c r="S83" i="20"/>
  <c r="S108" i="20"/>
  <c r="J109" i="20"/>
  <c r="J84" i="20"/>
  <c r="J95" i="20"/>
  <c r="O111" i="20"/>
  <c r="O97" i="20"/>
  <c r="O86" i="20"/>
  <c r="H75" i="20"/>
  <c r="T75" i="20"/>
  <c r="F91" i="20"/>
  <c r="F80" i="20"/>
  <c r="F105" i="20" s="1"/>
  <c r="M81" i="20"/>
  <c r="M106" i="20" s="1"/>
  <c r="M92" i="20"/>
  <c r="G93" i="20"/>
  <c r="G82" i="20"/>
  <c r="G107" i="20" s="1"/>
  <c r="T70" i="20"/>
  <c r="G94" i="20"/>
  <c r="G83" i="20"/>
  <c r="G108" i="20" s="1"/>
  <c r="T71" i="20"/>
  <c r="M95" i="20"/>
  <c r="M84" i="20"/>
  <c r="M109" i="20" s="1"/>
  <c r="D73" i="20"/>
  <c r="R96" i="20"/>
  <c r="R85" i="20"/>
  <c r="R110" i="20"/>
  <c r="I97" i="20"/>
  <c r="I86" i="20"/>
  <c r="P74" i="20"/>
  <c r="J112" i="20"/>
  <c r="J98" i="20"/>
  <c r="J87" i="20"/>
  <c r="V112" i="20"/>
  <c r="V98" i="20"/>
  <c r="V87" i="20"/>
  <c r="F81" i="20"/>
  <c r="F106" i="20" s="1"/>
  <c r="F74" i="20"/>
  <c r="F70" i="20"/>
  <c r="F73" i="20"/>
  <c r="F72" i="20"/>
  <c r="F71" i="20"/>
  <c r="J74" i="20"/>
  <c r="J70" i="20"/>
  <c r="J69" i="20"/>
  <c r="J68" i="20"/>
  <c r="J67" i="20"/>
  <c r="R97" i="20"/>
  <c r="R86" i="20"/>
  <c r="R111" i="20" s="1"/>
  <c r="V111" i="20"/>
  <c r="V97" i="20"/>
  <c r="N67" i="20"/>
  <c r="V104" i="20"/>
  <c r="V90" i="20"/>
  <c r="V79" i="20"/>
  <c r="G91" i="20"/>
  <c r="G105" i="20"/>
  <c r="G80" i="20"/>
  <c r="N68" i="20"/>
  <c r="H69" i="20"/>
  <c r="N69" i="20"/>
  <c r="V92" i="20"/>
  <c r="V106" i="20"/>
  <c r="O107" i="20"/>
  <c r="O93" i="20"/>
  <c r="O82" i="20"/>
  <c r="B71" i="20"/>
  <c r="O83" i="20"/>
  <c r="O108" i="20" s="1"/>
  <c r="O94" i="20"/>
  <c r="N72" i="20"/>
  <c r="U84" i="20"/>
  <c r="U109" i="20" s="1"/>
  <c r="U95" i="20"/>
  <c r="E85" i="20"/>
  <c r="E110" i="20" s="1"/>
  <c r="E96" i="20"/>
  <c r="T73" i="20"/>
  <c r="K86" i="20"/>
  <c r="K111" i="20" s="1"/>
  <c r="K97" i="20"/>
  <c r="S97" i="20"/>
  <c r="S86" i="20"/>
  <c r="S111" i="20" s="1"/>
  <c r="K112" i="20"/>
  <c r="K98" i="20"/>
  <c r="K87" i="20"/>
  <c r="I96" i="20"/>
  <c r="I110" i="20"/>
  <c r="C73" i="20"/>
  <c r="C69" i="20"/>
  <c r="C76" i="20" s="1"/>
  <c r="G73" i="20"/>
  <c r="G69" i="20"/>
  <c r="G75" i="20"/>
  <c r="G74" i="20"/>
  <c r="K73" i="20"/>
  <c r="K69" i="20"/>
  <c r="K72" i="20"/>
  <c r="K71" i="20"/>
  <c r="K76" i="20" s="1"/>
  <c r="K70" i="20"/>
  <c r="O73" i="20"/>
  <c r="O69" i="20"/>
  <c r="O68" i="20"/>
  <c r="O67" i="20"/>
  <c r="S73" i="20"/>
  <c r="S69" i="20"/>
  <c r="S76" i="20" s="1"/>
  <c r="B67" i="20"/>
  <c r="H67" i="20"/>
  <c r="P67" i="20"/>
  <c r="B68" i="20"/>
  <c r="I105" i="20"/>
  <c r="I91" i="20"/>
  <c r="Q91" i="20"/>
  <c r="Q80" i="20"/>
  <c r="Q105" i="20" s="1"/>
  <c r="B69" i="20"/>
  <c r="I81" i="20"/>
  <c r="I106" i="20" s="1"/>
  <c r="I92" i="20"/>
  <c r="Q92" i="20"/>
  <c r="Q81" i="20"/>
  <c r="Q106" i="20" s="1"/>
  <c r="C70" i="20"/>
  <c r="I93" i="20"/>
  <c r="I82" i="20"/>
  <c r="I107" i="20"/>
  <c r="Q93" i="20"/>
  <c r="C71" i="20"/>
  <c r="J71" i="20"/>
  <c r="R108" i="20"/>
  <c r="R94" i="20"/>
  <c r="R83" i="20"/>
  <c r="I84" i="20"/>
  <c r="I109" i="20" s="1"/>
  <c r="O72" i="20"/>
  <c r="H73" i="20"/>
  <c r="N73" i="20"/>
  <c r="U110" i="20"/>
  <c r="U85" i="20"/>
  <c r="U96" i="20"/>
  <c r="E97" i="20"/>
  <c r="E111" i="20"/>
  <c r="E86" i="20"/>
  <c r="M97" i="20"/>
  <c r="M86" i="20"/>
  <c r="M111" i="20"/>
  <c r="F75" i="20"/>
  <c r="S75" i="20"/>
  <c r="K80" i="20"/>
  <c r="K105" i="20" s="1"/>
  <c r="Q82" i="20"/>
  <c r="Q107" i="20" s="1"/>
  <c r="S94" i="20"/>
  <c r="I111" i="20"/>
  <c r="D72" i="20"/>
  <c r="D68" i="20"/>
  <c r="D67" i="20"/>
  <c r="L72" i="20"/>
  <c r="L68" i="20"/>
  <c r="L75" i="20"/>
  <c r="L74" i="20"/>
  <c r="L73" i="20"/>
  <c r="T72" i="20"/>
  <c r="T68" i="20"/>
  <c r="T67" i="20"/>
  <c r="K90" i="20"/>
  <c r="K79" i="20"/>
  <c r="K104" i="20"/>
  <c r="C91" i="20"/>
  <c r="C80" i="20"/>
  <c r="C105" i="20" s="1"/>
  <c r="R80" i="20"/>
  <c r="R105" i="20" s="1"/>
  <c r="L69" i="20"/>
  <c r="D70" i="20"/>
  <c r="S107" i="20"/>
  <c r="S82" i="20"/>
  <c r="L71" i="20"/>
  <c r="C95" i="20"/>
  <c r="C109" i="20"/>
  <c r="C84" i="20"/>
  <c r="R95" i="20"/>
  <c r="R84" i="20"/>
  <c r="R109" i="20" s="1"/>
  <c r="B96" i="20"/>
  <c r="B85" i="20"/>
  <c r="B110" i="20"/>
  <c r="P73" i="20"/>
  <c r="H74" i="20"/>
  <c r="U86" i="20"/>
  <c r="U111" i="20"/>
  <c r="O112" i="20"/>
  <c r="O87" i="20"/>
  <c r="F90" i="20"/>
  <c r="F79" i="20"/>
  <c r="F104" i="20" s="1"/>
  <c r="S90" i="20"/>
  <c r="S79" i="20"/>
  <c r="S104" i="20" s="1"/>
  <c r="M105" i="20"/>
  <c r="M91" i="20"/>
  <c r="M80" i="20"/>
  <c r="S91" i="20"/>
  <c r="S105" i="20"/>
  <c r="S80" i="20"/>
  <c r="T69" i="20"/>
  <c r="M93" i="20"/>
  <c r="M107" i="20"/>
  <c r="M82" i="20"/>
  <c r="N94" i="20"/>
  <c r="N83" i="20"/>
  <c r="N108" i="20" s="1"/>
  <c r="E95" i="20"/>
  <c r="E84" i="20"/>
  <c r="E109" i="20" s="1"/>
  <c r="S95" i="20"/>
  <c r="S84" i="20"/>
  <c r="S109" i="20" s="1"/>
  <c r="J96" i="20"/>
  <c r="J85" i="20"/>
  <c r="J110" i="20" s="1"/>
  <c r="C97" i="20"/>
  <c r="C86" i="20"/>
  <c r="C111" i="20" s="1"/>
  <c r="C87" i="20"/>
  <c r="C112" i="20" s="1"/>
  <c r="C98" i="20"/>
  <c r="P75" i="20"/>
  <c r="S93" i="20"/>
  <c r="B74" i="20"/>
  <c r="B70" i="20"/>
  <c r="B76" i="20"/>
  <c r="B75" i="20"/>
  <c r="N74" i="20"/>
  <c r="N70" i="20"/>
  <c r="G104" i="20"/>
  <c r="G90" i="20"/>
  <c r="G79" i="20"/>
  <c r="V105" i="20"/>
  <c r="V91" i="20"/>
  <c r="V80" i="20"/>
  <c r="H70" i="20"/>
  <c r="H71" i="20"/>
  <c r="M96" i="20"/>
  <c r="M85" i="20"/>
  <c r="M110" i="20" s="1"/>
  <c r="D75" i="20"/>
  <c r="E75" i="20"/>
  <c r="E71" i="20"/>
  <c r="E67" i="20"/>
  <c r="I75" i="20"/>
  <c r="I71" i="20"/>
  <c r="I67" i="20"/>
  <c r="M75" i="20"/>
  <c r="M71" i="20"/>
  <c r="M67" i="20"/>
  <c r="Q75" i="20"/>
  <c r="Q71" i="20"/>
  <c r="Q67" i="20"/>
  <c r="U75" i="20"/>
  <c r="U71" i="20"/>
  <c r="U67" i="20"/>
  <c r="E68" i="20"/>
  <c r="U68" i="20"/>
  <c r="E69" i="20"/>
  <c r="U69" i="20"/>
  <c r="E70" i="20"/>
  <c r="U70" i="20"/>
  <c r="V108" i="20"/>
  <c r="V94" i="20"/>
  <c r="Q72" i="20"/>
  <c r="V95" i="20"/>
  <c r="V84" i="20"/>
  <c r="V109" i="20" s="1"/>
  <c r="Q73" i="20"/>
  <c r="V96" i="20"/>
  <c r="V85" i="20"/>
  <c r="V110" i="20" s="1"/>
  <c r="Q74" i="20"/>
  <c r="R112" i="20"/>
  <c r="R98" i="20"/>
  <c r="R70" i="20"/>
  <c r="V70" i="20"/>
  <c r="Q109" i="20" l="1"/>
  <c r="Q95" i="20"/>
  <c r="Q84" i="20"/>
  <c r="E105" i="20"/>
  <c r="E91" i="20"/>
  <c r="E80" i="20"/>
  <c r="M94" i="20"/>
  <c r="M83" i="20"/>
  <c r="M108" i="20" s="1"/>
  <c r="D87" i="20"/>
  <c r="D112" i="20" s="1"/>
  <c r="D98" i="20"/>
  <c r="H94" i="20"/>
  <c r="H83" i="20"/>
  <c r="H108" i="20" s="1"/>
  <c r="L98" i="20"/>
  <c r="L87" i="20"/>
  <c r="L112" i="20" s="1"/>
  <c r="B104" i="20"/>
  <c r="B90" i="20"/>
  <c r="B79" i="20"/>
  <c r="G97" i="20"/>
  <c r="G86" i="20"/>
  <c r="G111" i="20" s="1"/>
  <c r="V99" i="20"/>
  <c r="V100" i="20" s="1"/>
  <c r="V101" i="20" s="1"/>
  <c r="J90" i="20"/>
  <c r="J79" i="20"/>
  <c r="J104" i="20" s="1"/>
  <c r="J76" i="20"/>
  <c r="F93" i="20"/>
  <c r="F76" i="20"/>
  <c r="F82" i="20"/>
  <c r="F107" i="20" s="1"/>
  <c r="L93" i="20"/>
  <c r="L82" i="20"/>
  <c r="L107" i="20" s="1"/>
  <c r="P94" i="20"/>
  <c r="P83" i="20"/>
  <c r="P108" i="20" s="1"/>
  <c r="Q94" i="20"/>
  <c r="Q83" i="20"/>
  <c r="Q108" i="20" s="1"/>
  <c r="G76" i="20"/>
  <c r="B93" i="20"/>
  <c r="B82" i="20"/>
  <c r="B107" i="20" s="1"/>
  <c r="L91" i="20"/>
  <c r="L80" i="20"/>
  <c r="L105" i="20" s="1"/>
  <c r="N96" i="20"/>
  <c r="N85" i="20"/>
  <c r="N110" i="20" s="1"/>
  <c r="J83" i="20"/>
  <c r="J108" i="20" s="1"/>
  <c r="J94" i="20"/>
  <c r="B91" i="20"/>
  <c r="B80" i="20"/>
  <c r="B105" i="20"/>
  <c r="O92" i="20"/>
  <c r="O81" i="20"/>
  <c r="O106" i="20" s="1"/>
  <c r="G98" i="20"/>
  <c r="G112" i="20"/>
  <c r="G87" i="20"/>
  <c r="F108" i="20"/>
  <c r="F94" i="20"/>
  <c r="F83" i="20"/>
  <c r="R99" i="20"/>
  <c r="R100" i="20" s="1"/>
  <c r="R101" i="20" s="1"/>
  <c r="P91" i="20"/>
  <c r="P80" i="20"/>
  <c r="P105" i="20" s="1"/>
  <c r="L99" i="20"/>
  <c r="L100" i="20" s="1"/>
  <c r="L101" i="20" s="1"/>
  <c r="V93" i="20"/>
  <c r="V82" i="20"/>
  <c r="V107" i="20" s="1"/>
  <c r="V113" i="20" s="1"/>
  <c r="V114" i="20" s="1"/>
  <c r="V115" i="20" s="1"/>
  <c r="Q97" i="20"/>
  <c r="Q111" i="20"/>
  <c r="Q86" i="20"/>
  <c r="E106" i="20"/>
  <c r="E92" i="20"/>
  <c r="E81" i="20"/>
  <c r="Q98" i="20"/>
  <c r="Q87" i="20"/>
  <c r="Q112" i="20" s="1"/>
  <c r="E94" i="20"/>
  <c r="E83" i="20"/>
  <c r="E108" i="20" s="1"/>
  <c r="N111" i="20"/>
  <c r="N97" i="20"/>
  <c r="N86" i="20"/>
  <c r="T81" i="20"/>
  <c r="T106" i="20" s="1"/>
  <c r="T92" i="20"/>
  <c r="L94" i="20"/>
  <c r="L83" i="20"/>
  <c r="L108" i="20" s="1"/>
  <c r="L96" i="20"/>
  <c r="L85" i="20"/>
  <c r="L110" i="20" s="1"/>
  <c r="S98" i="20"/>
  <c r="S87" i="20"/>
  <c r="S112" i="20" s="1"/>
  <c r="R107" i="20"/>
  <c r="R113" i="20" s="1"/>
  <c r="R114" i="20" s="1"/>
  <c r="R115" i="20" s="1"/>
  <c r="R93" i="20"/>
  <c r="R82" i="20"/>
  <c r="U93" i="20"/>
  <c r="U107" i="20"/>
  <c r="U82" i="20"/>
  <c r="U91" i="20"/>
  <c r="U80" i="20"/>
  <c r="U105" i="20" s="1"/>
  <c r="U98" i="20"/>
  <c r="U87" i="20"/>
  <c r="U112" i="20" s="1"/>
  <c r="M104" i="20"/>
  <c r="M79" i="20"/>
  <c r="M76" i="20"/>
  <c r="M90" i="20"/>
  <c r="M99" i="20" s="1"/>
  <c r="M100" i="20" s="1"/>
  <c r="M101" i="20" s="1"/>
  <c r="I108" i="20"/>
  <c r="I83" i="20"/>
  <c r="I94" i="20"/>
  <c r="E112" i="20"/>
  <c r="E98" i="20"/>
  <c r="E87" i="20"/>
  <c r="B112" i="20"/>
  <c r="B98" i="20"/>
  <c r="B87" i="20"/>
  <c r="H97" i="20"/>
  <c r="H86" i="20"/>
  <c r="H111" i="20" s="1"/>
  <c r="T76" i="20"/>
  <c r="T79" i="20"/>
  <c r="T104" i="20" s="1"/>
  <c r="T90" i="20"/>
  <c r="L97" i="20"/>
  <c r="L86" i="20"/>
  <c r="L111" i="20"/>
  <c r="D76" i="20"/>
  <c r="D104" i="20"/>
  <c r="D79" i="20"/>
  <c r="D90" i="20"/>
  <c r="F112" i="20"/>
  <c r="F98" i="20"/>
  <c r="F87" i="20"/>
  <c r="O95" i="20"/>
  <c r="O109" i="20"/>
  <c r="O84" i="20"/>
  <c r="B92" i="20"/>
  <c r="B81" i="20"/>
  <c r="B106" i="20" s="1"/>
  <c r="H76" i="20"/>
  <c r="H90" i="20"/>
  <c r="H79" i="20"/>
  <c r="H104" i="20" s="1"/>
  <c r="O90" i="20"/>
  <c r="O79" i="20"/>
  <c r="O104" i="20" s="1"/>
  <c r="O76" i="20"/>
  <c r="K93" i="20"/>
  <c r="K82" i="20"/>
  <c r="K107" i="20" s="1"/>
  <c r="K110" i="20"/>
  <c r="K96" i="20"/>
  <c r="K85" i="20"/>
  <c r="G110" i="20"/>
  <c r="G96" i="20"/>
  <c r="G85" i="20"/>
  <c r="T85" i="20"/>
  <c r="T110" i="20" s="1"/>
  <c r="T96" i="20"/>
  <c r="J107" i="20"/>
  <c r="J82" i="20"/>
  <c r="J93" i="20"/>
  <c r="F96" i="20"/>
  <c r="F110" i="20"/>
  <c r="F85" i="20"/>
  <c r="D110" i="20"/>
  <c r="D96" i="20"/>
  <c r="D85" i="20"/>
  <c r="T94" i="20"/>
  <c r="T83" i="20"/>
  <c r="T108" i="20" s="1"/>
  <c r="T107" i="20"/>
  <c r="T82" i="20"/>
  <c r="T93" i="20"/>
  <c r="D94" i="20"/>
  <c r="D108" i="20"/>
  <c r="D83" i="20"/>
  <c r="R76" i="20"/>
  <c r="P107" i="20"/>
  <c r="P93" i="20"/>
  <c r="P82" i="20"/>
  <c r="H80" i="20"/>
  <c r="H105" i="20" s="1"/>
  <c r="H91" i="20"/>
  <c r="L76" i="20"/>
  <c r="E93" i="20"/>
  <c r="E107" i="20"/>
  <c r="E82" i="20"/>
  <c r="Q90" i="20"/>
  <c r="Q79" i="20"/>
  <c r="Q104" i="20" s="1"/>
  <c r="Q76" i="20"/>
  <c r="I98" i="20"/>
  <c r="I87" i="20"/>
  <c r="I112" i="20" s="1"/>
  <c r="P87" i="20"/>
  <c r="P112" i="20" s="1"/>
  <c r="P98" i="20"/>
  <c r="P96" i="20"/>
  <c r="P85" i="20"/>
  <c r="P110" i="20" s="1"/>
  <c r="T105" i="20"/>
  <c r="T91" i="20"/>
  <c r="T80" i="20"/>
  <c r="D105" i="20"/>
  <c r="D91" i="20"/>
  <c r="D80" i="20"/>
  <c r="C93" i="20"/>
  <c r="C82" i="20"/>
  <c r="C107" i="20" s="1"/>
  <c r="O91" i="20"/>
  <c r="O80" i="20"/>
  <c r="O105" i="20" s="1"/>
  <c r="K94" i="20"/>
  <c r="K83" i="20"/>
  <c r="K108" i="20" s="1"/>
  <c r="C106" i="20"/>
  <c r="C92" i="20"/>
  <c r="C99" i="20" s="1"/>
  <c r="C100" i="20" s="1"/>
  <c r="C101" i="20" s="1"/>
  <c r="C81" i="20"/>
  <c r="N92" i="20"/>
  <c r="N81" i="20"/>
  <c r="N106" i="20" s="1"/>
  <c r="J111" i="20"/>
  <c r="J86" i="20"/>
  <c r="J97" i="20"/>
  <c r="D106" i="20"/>
  <c r="D92" i="20"/>
  <c r="D81" i="20"/>
  <c r="H109" i="20"/>
  <c r="H95" i="20"/>
  <c r="H84" i="20"/>
  <c r="Q110" i="20"/>
  <c r="Q96" i="20"/>
  <c r="Q85" i="20"/>
  <c r="U92" i="20"/>
  <c r="U81" i="20"/>
  <c r="U106" i="20"/>
  <c r="U90" i="20"/>
  <c r="U79" i="20"/>
  <c r="U104" i="20" s="1"/>
  <c r="U76" i="20"/>
  <c r="M98" i="20"/>
  <c r="M87" i="20"/>
  <c r="M112" i="20" s="1"/>
  <c r="E104" i="20"/>
  <c r="E90" i="20"/>
  <c r="E79" i="20"/>
  <c r="E76" i="20"/>
  <c r="H82" i="20"/>
  <c r="H107" i="20" s="1"/>
  <c r="H93" i="20"/>
  <c r="N107" i="20"/>
  <c r="N93" i="20"/>
  <c r="N82" i="20"/>
  <c r="D82" i="20"/>
  <c r="D107" i="20" s="1"/>
  <c r="D93" i="20"/>
  <c r="T109" i="20"/>
  <c r="T84" i="20"/>
  <c r="T95" i="20"/>
  <c r="D109" i="20"/>
  <c r="D95" i="20"/>
  <c r="D84" i="20"/>
  <c r="S81" i="20"/>
  <c r="S106" i="20" s="1"/>
  <c r="S113" i="20" s="1"/>
  <c r="S114" i="20" s="1"/>
  <c r="S115" i="20" s="1"/>
  <c r="S92" i="20"/>
  <c r="K95" i="20"/>
  <c r="K84" i="20"/>
  <c r="K109" i="20"/>
  <c r="C96" i="20"/>
  <c r="C85" i="20"/>
  <c r="C110" i="20" s="1"/>
  <c r="H106" i="20"/>
  <c r="H81" i="20"/>
  <c r="H92" i="20"/>
  <c r="J91" i="20"/>
  <c r="J80" i="20"/>
  <c r="J105" i="20" s="1"/>
  <c r="F97" i="20"/>
  <c r="F86" i="20"/>
  <c r="F111" i="20" s="1"/>
  <c r="P111" i="20"/>
  <c r="P86" i="20"/>
  <c r="P97" i="20"/>
  <c r="T98" i="20"/>
  <c r="T87" i="20"/>
  <c r="T112" i="20" s="1"/>
  <c r="U83" i="20"/>
  <c r="U108" i="20" s="1"/>
  <c r="U94" i="20"/>
  <c r="I90" i="20"/>
  <c r="I104" i="20"/>
  <c r="I76" i="20"/>
  <c r="I79" i="20"/>
  <c r="B97" i="20"/>
  <c r="B86" i="20"/>
  <c r="B111" i="20" s="1"/>
  <c r="L92" i="20"/>
  <c r="L81" i="20"/>
  <c r="L106" i="20" s="1"/>
  <c r="L95" i="20"/>
  <c r="L84" i="20"/>
  <c r="L109" i="20" s="1"/>
  <c r="H110" i="20"/>
  <c r="H96" i="20"/>
  <c r="H85" i="20"/>
  <c r="C83" i="20"/>
  <c r="C108" i="20" s="1"/>
  <c r="C94" i="20"/>
  <c r="P76" i="20"/>
  <c r="P90" i="20"/>
  <c r="P104" i="20"/>
  <c r="P79" i="20"/>
  <c r="S96" i="20"/>
  <c r="S99" i="20" s="1"/>
  <c r="S100" i="20" s="1"/>
  <c r="S101" i="20" s="1"/>
  <c r="S85" i="20"/>
  <c r="S110" i="20" s="1"/>
  <c r="O96" i="20"/>
  <c r="O85" i="20"/>
  <c r="O110" i="20" s="1"/>
  <c r="K106" i="20"/>
  <c r="K113" i="20" s="1"/>
  <c r="K114" i="20" s="1"/>
  <c r="K115" i="20" s="1"/>
  <c r="K92" i="20"/>
  <c r="K99" i="20" s="1"/>
  <c r="K100" i="20" s="1"/>
  <c r="K101" i="20" s="1"/>
  <c r="K81" i="20"/>
  <c r="G106" i="20"/>
  <c r="G113" i="20" s="1"/>
  <c r="G114" i="20" s="1"/>
  <c r="G115" i="20" s="1"/>
  <c r="G92" i="20"/>
  <c r="G99" i="20" s="1"/>
  <c r="G100" i="20" s="1"/>
  <c r="G101" i="20" s="1"/>
  <c r="G81" i="20"/>
  <c r="N84" i="20"/>
  <c r="N109" i="20" s="1"/>
  <c r="N95" i="20"/>
  <c r="B94" i="20"/>
  <c r="B83" i="20"/>
  <c r="B108" i="20" s="1"/>
  <c r="N105" i="20"/>
  <c r="N80" i="20"/>
  <c r="N91" i="20"/>
  <c r="V76" i="20"/>
  <c r="N104" i="20"/>
  <c r="N90" i="20"/>
  <c r="N79" i="20"/>
  <c r="N76" i="20"/>
  <c r="J92" i="20"/>
  <c r="J81" i="20"/>
  <c r="J106" i="20" s="1"/>
  <c r="F109" i="20"/>
  <c r="F95" i="20"/>
  <c r="F99" i="20" s="1"/>
  <c r="F100" i="20" s="1"/>
  <c r="F101" i="20" s="1"/>
  <c r="F84" i="20"/>
  <c r="H87" i="20"/>
  <c r="H98" i="20"/>
  <c r="H112" i="20"/>
  <c r="P92" i="20"/>
  <c r="P81" i="20"/>
  <c r="P106" i="20" s="1"/>
  <c r="P109" i="20"/>
  <c r="P95" i="20"/>
  <c r="P84" i="20"/>
  <c r="U113" i="20" l="1"/>
  <c r="U114" i="20" s="1"/>
  <c r="U115" i="20" s="1"/>
  <c r="Q113" i="20"/>
  <c r="Q114" i="20" s="1"/>
  <c r="Q115" i="20" s="1"/>
  <c r="O113" i="20"/>
  <c r="O114" i="20" s="1"/>
  <c r="O115" i="20" s="1"/>
  <c r="C113" i="20"/>
  <c r="C114" i="20" s="1"/>
  <c r="C115" i="20" s="1"/>
  <c r="T113" i="20"/>
  <c r="T114" i="20" s="1"/>
  <c r="T115" i="20" s="1"/>
  <c r="F113" i="20"/>
  <c r="F114" i="20" s="1"/>
  <c r="F115" i="20" s="1"/>
  <c r="J113" i="20"/>
  <c r="J114" i="20" s="1"/>
  <c r="J115" i="20" s="1"/>
  <c r="H113" i="20"/>
  <c r="H114" i="20" s="1"/>
  <c r="H115" i="20" s="1"/>
  <c r="L113" i="20"/>
  <c r="L114" i="20" s="1"/>
  <c r="L115" i="20" s="1"/>
  <c r="N113" i="20"/>
  <c r="N114" i="20" s="1"/>
  <c r="N115" i="20" s="1"/>
  <c r="E113" i="20"/>
  <c r="E114" i="20" s="1"/>
  <c r="E115" i="20" s="1"/>
  <c r="T99" i="20"/>
  <c r="T100" i="20" s="1"/>
  <c r="T101" i="20" s="1"/>
  <c r="M113" i="20"/>
  <c r="M114" i="20" s="1"/>
  <c r="M115" i="20" s="1"/>
  <c r="B99" i="20"/>
  <c r="B100" i="20" s="1"/>
  <c r="B101" i="20" s="1"/>
  <c r="I113" i="20"/>
  <c r="I114" i="20" s="1"/>
  <c r="I115" i="20" s="1"/>
  <c r="H99" i="20"/>
  <c r="H100" i="20" s="1"/>
  <c r="H101" i="20" s="1"/>
  <c r="D99" i="20"/>
  <c r="D100" i="20" s="1"/>
  <c r="D101" i="20" s="1"/>
  <c r="J99" i="20"/>
  <c r="J100" i="20" s="1"/>
  <c r="J101" i="20" s="1"/>
  <c r="B113" i="20"/>
  <c r="B114" i="20" s="1"/>
  <c r="B115" i="20" s="1"/>
  <c r="I99" i="20"/>
  <c r="I100" i="20" s="1"/>
  <c r="I101" i="20" s="1"/>
  <c r="U99" i="20"/>
  <c r="U100" i="20" s="1"/>
  <c r="U101" i="20" s="1"/>
  <c r="Q99" i="20"/>
  <c r="Q100" i="20" s="1"/>
  <c r="Q101" i="20" s="1"/>
  <c r="O99" i="20"/>
  <c r="O100" i="20" s="1"/>
  <c r="O101" i="20" s="1"/>
  <c r="P113" i="20"/>
  <c r="P114" i="20" s="1"/>
  <c r="P115" i="20" s="1"/>
  <c r="P99" i="20"/>
  <c r="P100" i="20" s="1"/>
  <c r="P101" i="20" s="1"/>
  <c r="N99" i="20"/>
  <c r="N100" i="20" s="1"/>
  <c r="N101" i="20" s="1"/>
  <c r="E99" i="20"/>
  <c r="E100" i="20" s="1"/>
  <c r="E101" i="20" s="1"/>
  <c r="D113" i="20"/>
  <c r="D114" i="20" s="1"/>
  <c r="D115" i="20" s="1"/>
  <c r="F22" i="4" l="1"/>
</calcChain>
</file>

<file path=xl/sharedStrings.xml><?xml version="1.0" encoding="utf-8"?>
<sst xmlns="http://schemas.openxmlformats.org/spreadsheetml/2006/main" count="312" uniqueCount="156">
  <si>
    <r>
      <t>Figura 2.1 Indicatori di povertà o esclusione sociale per gruppo sociale</t>
    </r>
    <r>
      <rPr>
        <sz val="9"/>
        <color indexed="8"/>
        <rFont val="Arial"/>
        <family val="2"/>
      </rPr>
      <t xml:space="preserve"> -</t>
    </r>
  </si>
  <si>
    <r>
      <t xml:space="preserve">                 </t>
    </r>
    <r>
      <rPr>
        <b/>
        <sz val="9"/>
        <color indexed="8"/>
        <rFont val="Arial"/>
        <family val="2"/>
      </rPr>
      <t xml:space="preserve"> Anno 2015 </t>
    </r>
    <r>
      <rPr>
        <sz val="9"/>
        <color indexed="8"/>
        <rFont val="Arial"/>
        <family val="2"/>
      </rPr>
      <t>(per 100 individui dello stesso gruppo sociale)</t>
    </r>
  </si>
  <si>
    <t>Fonte: Istat, Eu-Silc</t>
  </si>
  <si>
    <t>Grave 
deprivazione</t>
  </si>
  <si>
    <t>Bassa intensità</t>
  </si>
  <si>
    <t>Rischio di povertà</t>
  </si>
  <si>
    <t>Rischio di povertà o 
di esclusione sociale</t>
  </si>
  <si>
    <t xml:space="preserve">Totale </t>
  </si>
  <si>
    <t>Classe dirigente</t>
  </si>
  <si>
    <t>Pensioni d’argento</t>
  </si>
  <si>
    <t>Famiglie di impiegati</t>
  </si>
  <si>
    <t>Giovani blue-collar</t>
  </si>
  <si>
    <t>Famiglie degli operai in pensione</t>
  </si>
  <si>
    <t>Anziane sole e giovani disoccupati</t>
  </si>
  <si>
    <t>Famiglie tradizionali della provincia</t>
  </si>
  <si>
    <t>Famiglie a basso reddito di soli italiani</t>
  </si>
  <si>
    <t>Famiglie a basso reddito con stranieri</t>
  </si>
  <si>
    <r>
      <t>Figura 2.2 Reddito equivalente familiare per gruppo sociale - Anno 2015</t>
    </r>
    <r>
      <rPr>
        <sz val="9"/>
        <rFont val="Arial"/>
        <family val="2"/>
      </rPr>
      <t xml:space="preserve"> (alcuni parametri caratteristici</t>
    </r>
  </si>
  <si>
    <t xml:space="preserve">                   della distribuzione rapportati alla mediana totale)</t>
  </si>
  <si>
    <t>Fonte: Elaborazioni su dati Eu-Silc</t>
  </si>
  <si>
    <t>Reddito medio</t>
  </si>
  <si>
    <t>10% più ricco</t>
  </si>
  <si>
    <t>3° quarto- 1° quarto</t>
  </si>
  <si>
    <t>Reddito mediano</t>
  </si>
  <si>
    <t>1° quarto</t>
  </si>
  <si>
    <t>10% più povero</t>
  </si>
  <si>
    <t>Pensioni d'argento</t>
  </si>
  <si>
    <t>Totale famiglie</t>
  </si>
  <si>
    <t xml:space="preserve">Figura 2.3  Dimensione dei gruppi sociali e loro distribuzione secondo il reddito medio equivalente  </t>
  </si>
  <si>
    <r>
      <t xml:space="preserve">                   familiare</t>
    </r>
    <r>
      <rPr>
        <sz val="9"/>
        <color indexed="8"/>
        <rFont val="Arial"/>
        <family val="2"/>
      </rPr>
      <t xml:space="preserve"> (a) </t>
    </r>
    <r>
      <rPr>
        <b/>
        <sz val="9"/>
        <color indexed="8"/>
        <rFont val="Arial"/>
        <family val="2"/>
      </rPr>
      <t>e concentrazione interna dei redditi</t>
    </r>
    <r>
      <rPr>
        <sz val="9"/>
        <color indexed="8"/>
        <rFont val="Arial"/>
        <family val="2"/>
      </rPr>
      <t xml:space="preserve"> </t>
    </r>
    <r>
      <rPr>
        <b/>
        <sz val="9"/>
        <color indexed="8"/>
        <rFont val="Arial"/>
        <family val="2"/>
      </rPr>
      <t xml:space="preserve">- Anno 2015 </t>
    </r>
    <r>
      <rPr>
        <sz val="9"/>
        <color indexed="8"/>
        <rFont val="Arial"/>
        <family val="2"/>
      </rPr>
      <t>(numero indice, Italia=100 e valori assoluti)</t>
    </r>
  </si>
  <si>
    <t>(a) L’area delle bolle è proporzionale al peso del gruppo sociale sulle famiglie residenti in Italia.</t>
  </si>
  <si>
    <t>gini</t>
  </si>
  <si>
    <t>% sum</t>
  </si>
  <si>
    <t>popolazione</t>
  </si>
  <si>
    <t>gruppi</t>
  </si>
  <si>
    <t>x</t>
  </si>
  <si>
    <t>y</t>
  </si>
  <si>
    <t>z</t>
  </si>
  <si>
    <t>Famiglie 
degli operai in pensione</t>
  </si>
  <si>
    <t xml:space="preserve">Famiglie tradizionali della provincia </t>
  </si>
  <si>
    <r>
      <t xml:space="preserve">Figura 2.4 Reddito medio equivalente </t>
    </r>
    <r>
      <rPr>
        <sz val="9"/>
        <rFont val="Arial"/>
        <family val="2"/>
      </rPr>
      <t xml:space="preserve">(Italia=100) </t>
    </r>
    <r>
      <rPr>
        <b/>
        <sz val="9"/>
        <rFont val="Arial"/>
        <family val="2"/>
      </rPr>
      <t>per gruppo sociale, quota di famiglie e quota di</t>
    </r>
  </si>
  <si>
    <r>
      <t xml:space="preserve">                </t>
    </r>
    <r>
      <rPr>
        <b/>
        <sz val="9"/>
        <color theme="1"/>
        <rFont val="Arial"/>
        <family val="2"/>
      </rPr>
      <t xml:space="preserve"> </t>
    </r>
    <r>
      <rPr>
        <b/>
        <sz val="9"/>
        <rFont val="Arial"/>
        <family val="2"/>
      </rPr>
      <t xml:space="preserve"> reddito equivalente disponibile per gruppo sociale - Anno 2015</t>
    </r>
    <r>
      <rPr>
        <sz val="9"/>
        <rFont val="Arial"/>
        <family val="2"/>
      </rPr>
      <t xml:space="preserve"> (valori percentuali)</t>
    </r>
  </si>
  <si>
    <t>GRUPPO</t>
  </si>
  <si>
    <t xml:space="preserve">Quota di 
reddito </t>
  </si>
  <si>
    <t>Quota di 
famiglie</t>
  </si>
  <si>
    <t>Rapporto tra quota di reddito posseduto e 
consistenza della famiglia</t>
  </si>
  <si>
    <r>
      <t xml:space="preserve">Figura 2.5 Quozienti di localizzazione dei gruppi sociali a livello regionale </t>
    </r>
    <r>
      <rPr>
        <sz val="9"/>
        <color theme="1"/>
        <rFont val="Arial"/>
        <family val="2"/>
      </rPr>
      <t>(a)</t>
    </r>
  </si>
  <si>
    <t xml:space="preserve">Fonte: Istat, Rilevazione sulle forze di lavoro
</t>
  </si>
  <si>
    <t xml:space="preserve">(a) Un valore inferiore a uno dell’indicatore di localizzazione significa inferiore alla media nazionale; valore uguale o superiore a uno significa </t>
  </si>
  <si>
    <t xml:space="preserve">      uguale o superiore alla media nazionale.</t>
  </si>
  <si>
    <t>Quozienti di localizzazione</t>
  </si>
  <si>
    <r>
      <t>Figura 2.6 Distribuzione dei gruppi sociali per tipologia comunale - Anno 2015</t>
    </r>
    <r>
      <rPr>
        <sz val="9"/>
        <color theme="1"/>
        <rFont val="Arial"/>
        <family val="2"/>
      </rPr>
      <t xml:space="preserve"> (valori percentuali)</t>
    </r>
  </si>
  <si>
    <t>Fonte: Istat, Rilevazione sulle forze di lavoro</t>
  </si>
  <si>
    <t>GRUPPI</t>
  </si>
  <si>
    <t>Tipo comune</t>
  </si>
  <si>
    <t>Centro dell'area 
metropolitana</t>
  </si>
  <si>
    <t>Periferia dell'area 
metropolitana</t>
  </si>
  <si>
    <t>Piccoli 
(&lt;=2000 ab.)</t>
  </si>
  <si>
    <t>Medio-Piccoli 
(2.001-10.000 ab.)</t>
  </si>
  <si>
    <t>Medio-Grandi  (10.001-50.000 ab.)</t>
  </si>
  <si>
    <t>Grandi 
(&gt; 50.000 ab.)</t>
  </si>
  <si>
    <t>Figura 2.7 Indice di diversità dei gruppi sociali nelle regioni italiane - Anno 2015</t>
  </si>
  <si>
    <t>Figura 2.8 Comuni italiani per grado di urbanizzazione - Anno 2014</t>
  </si>
  <si>
    <t>Fonte: Elaborazioni su dati Eurostat</t>
  </si>
  <si>
    <t xml:space="preserve">Figura 2.9 Quote di popolazione che ricadono nei gruppi sociali per grado di </t>
  </si>
  <si>
    <r>
      <t xml:space="preserve">                  urbanizzazione del territorio - Anno 2015 </t>
    </r>
    <r>
      <rPr>
        <sz val="9"/>
        <color theme="1"/>
        <rFont val="Arial"/>
        <family val="2"/>
      </rPr>
      <t>(valori percentuali)</t>
    </r>
  </si>
  <si>
    <t>Aree rurali</t>
  </si>
  <si>
    <t>Famiglie di operai in pensione</t>
  </si>
  <si>
    <t>Aree altamente
 urbanizzate</t>
  </si>
  <si>
    <t>Aree mediamente 
urbanizzate</t>
  </si>
  <si>
    <t>Figura 2.10 Spesa familiare equivalente per famiglie ordinate in quinti - Anno 2015</t>
  </si>
  <si>
    <t>Fonte: Istat, Indagine sulle spese delle famiglie</t>
  </si>
  <si>
    <t>Primo</t>
  </si>
  <si>
    <t>Secondo</t>
  </si>
  <si>
    <t>Terzo</t>
  </si>
  <si>
    <t>Quarto</t>
  </si>
  <si>
    <t>Quinto</t>
  </si>
  <si>
    <t xml:space="preserve"> </t>
  </si>
  <si>
    <t xml:space="preserve">                    di famiglie per gruppo sociale - Anno 2015</t>
  </si>
  <si>
    <t>Fonte:  Istat, Indagine Eu-Silc; Indagine sulle spese delle famiglie</t>
  </si>
  <si>
    <t xml:space="preserve">Quota
 di spesa </t>
  </si>
  <si>
    <t>Quota di famiglie</t>
  </si>
  <si>
    <t>Rapporto tra quota di spesa e quota di famiglie</t>
  </si>
  <si>
    <t>Rapporto tra quota di reddito e quota di famiglie</t>
  </si>
  <si>
    <t xml:space="preserve">Figura 2.12 Incidenza di povertà assoluta su famiglie e individui per ripartizione geografica e tipologia </t>
  </si>
  <si>
    <r>
      <t xml:space="preserve">                   </t>
    </r>
    <r>
      <rPr>
        <b/>
        <sz val="9"/>
        <rFont val="Arial"/>
        <family val="2"/>
      </rPr>
      <t xml:space="preserve"> comunale - Anno 2015 </t>
    </r>
    <r>
      <rPr>
        <sz val="9"/>
        <rFont val="Arial"/>
        <family val="2"/>
      </rPr>
      <t>(valori percentuali)</t>
    </r>
  </si>
  <si>
    <t>Famiglie</t>
  </si>
  <si>
    <t>Individui</t>
  </si>
  <si>
    <t xml:space="preserve">
Ripartizione geografica</t>
  </si>
  <si>
    <t>Nord</t>
  </si>
  <si>
    <t>Centro</t>
  </si>
  <si>
    <t>Mezzogiono</t>
  </si>
  <si>
    <t xml:space="preserve">
Tipologia comunale</t>
  </si>
  <si>
    <t>Centro e periferia 
di area 
metropolitana</t>
  </si>
  <si>
    <t>Comuni fino a 
10 mila abitanti</t>
  </si>
  <si>
    <t>Comuni sopra i 
10 mila abitanti</t>
  </si>
  <si>
    <t>Italia</t>
  </si>
  <si>
    <r>
      <t xml:space="preserve">Figura 2.13 Incidenza di povertà assoluta per gruppo sociale - Anno 2015 </t>
    </r>
    <r>
      <rPr>
        <sz val="9"/>
        <color rgb="FF000000"/>
        <rFont val="Arial"/>
        <family val="2"/>
      </rPr>
      <t>(valori percentuali)</t>
    </r>
  </si>
  <si>
    <t>Fonte:  Istat, Indagine sulle spese delle famiglie</t>
  </si>
  <si>
    <t>Figura 2.11 Rapporto tra quota di spesa e quota di famiglie e tra quota di reddito equivalente e quota</t>
  </si>
  <si>
    <t>Famiglie a basso 
reddito con stranieri</t>
  </si>
  <si>
    <t>Le famiglie degli 
operai in pensione</t>
  </si>
  <si>
    <t>Famiglie tradizionali 
della provincia italiana</t>
  </si>
  <si>
    <t>Famiglie a basso reddito
di soli italiani</t>
  </si>
  <si>
    <t>Anziane sole
e giovani disoccupati</t>
  </si>
  <si>
    <t>Le famiglie 
di impiegati</t>
  </si>
  <si>
    <t>I giovani 
blue-collar</t>
  </si>
  <si>
    <t>La classe 
dirigente</t>
  </si>
  <si>
    <t>REG</t>
  </si>
  <si>
    <t>Regioni</t>
  </si>
  <si>
    <t>Etichette di riga (nodi)</t>
  </si>
  <si>
    <t>Piemonte</t>
  </si>
  <si>
    <t>Valle d'Aosta</t>
  </si>
  <si>
    <t>Lombardia</t>
  </si>
  <si>
    <t>Bolzano</t>
  </si>
  <si>
    <t xml:space="preserve">Trento </t>
  </si>
  <si>
    <t>Veneto</t>
  </si>
  <si>
    <t>Friuli-Venezia-Giulia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</si>
  <si>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</si>
  <si>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</si>
  <si>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</si>
  <si>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</si>
  <si>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</si>
  <si>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</si>
  <si>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</si>
  <si>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</si>
  <si>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</si>
  <si>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</si>
  <si>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 xml:space="preserve">Basilicata </t>
  </si>
  <si>
    <t>Calabria</t>
  </si>
  <si>
    <t>Sicilia</t>
  </si>
  <si>
    <t>Sardegna</t>
  </si>
  <si>
    <t>Totale complessivo</t>
  </si>
  <si>
    <t>Pk/P</t>
  </si>
  <si>
    <t>lnPk/P</t>
  </si>
  <si>
    <t>Pk/P^2</t>
  </si>
  <si>
    <t>S</t>
  </si>
  <si>
    <t>S* (normalizzato)</t>
  </si>
  <si>
    <t>Pk/P*lnPk/P</t>
  </si>
  <si>
    <t>H</t>
  </si>
  <si>
    <t>H* (normalizzato)</t>
  </si>
  <si>
    <t>Figura 2.1     Indicatori di povertà o esclusione sociale per gruppo sociale - Anno 2015 (per 100 individui dello stesso gruppo sociale)</t>
  </si>
  <si>
    <t>Figura 2.2     Reddito equivalente familiare per gruppo sociale - Anno 2015 (alcuni parametri caratteristici della distribuzione rapportati alla mediana totale)</t>
  </si>
  <si>
    <t>Figura 2.3     Dimensione dei gruppi sociali e loro distribuzione secondo il reddito medio equivalente familiare (a) e concentrazione interna dei redditi - Anno 2015 (numero indice, Italia=100 e valori assoluti)</t>
  </si>
  <si>
    <t>Figura 2.4     Reddito medio equivalente (Italia=100) per gruppo sociale, quota di famiglie e quota di  reddito equivalente disponibile per gruppo sociale - Anno 2015 (valori percentuali)</t>
  </si>
  <si>
    <t>Figura 2.5     Quozienti di localizzazione dei gruppi sociali a livello regionale (a)</t>
  </si>
  <si>
    <t>Figura 2.6     Distribuzione dei gruppi sociali per tipologia comunale - Anno 2015 (valori percentuali)</t>
  </si>
  <si>
    <t>Figura 2.7     Indice di diversità dei gruppi sociali nelle regioni italiane - Anno 2015</t>
  </si>
  <si>
    <t>Figura 2.8     Comuni italiani per grado di urbanizzazione - Anno 2014</t>
  </si>
  <si>
    <t>Figura 2.9     Quote di popolazione che ricadono nei gruppi sociali per grado di urbanizzazione del territorio - Anno 2015 (valori percentuali)</t>
  </si>
  <si>
    <t>Figura 2.10   Spesa familiare equivalente per famiglie ordinate in quinti - Anno 2015</t>
  </si>
  <si>
    <t>Figura 2.11   Rapporto tra quota di spese e quota di famiglie e tra quota di reddito equivalente e quota di famiglie per gruppo sociale - Anno 2015</t>
  </si>
  <si>
    <t>Figura 2.12   Incidenza di povertà assoluta su famiglie e individui per ripartizione geografica e tipologia comunale - Anno 2015 (valori percentuali)</t>
  </si>
  <si>
    <t>Figura 2.13   Incidenza di povertà assoluta per gruppo sociale - Anno 2015 (valori percentuali)</t>
  </si>
  <si>
    <r>
      <rPr>
        <b/>
        <sz val="18"/>
        <color rgb="FFA40023"/>
        <rFont val="Calibri"/>
        <family val="2"/>
        <scheme val="minor"/>
      </rPr>
      <t>Rapporto Annuale 2017</t>
    </r>
    <r>
      <rPr>
        <b/>
        <sz val="18"/>
        <color theme="3"/>
        <rFont val="Calibri"/>
        <family val="2"/>
        <scheme val="minor"/>
      </rPr>
      <t xml:space="preserve">
</t>
    </r>
    <r>
      <rPr>
        <sz val="18"/>
        <color theme="3"/>
        <rFont val="Calibri"/>
        <family val="2"/>
        <scheme val="minor"/>
      </rPr>
      <t>Capitolo 2 - Figure</t>
    </r>
  </si>
  <si>
    <t>Anziane sole e giovani disoccuapti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</si>
</sst>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\ _€_-;\-* #,##0\ _€_-;_-* &quot;-&quot;??\ _€_-;_-@_-"/>
    <numFmt numFmtId="167" formatCode="0.000"/>
  </numFmts>
  <fonts count="4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2"/>
      <color theme="1"/>
      <name val="Times New Roman"/>
      <family val="1"/>
    </font>
    <font>
      <b/>
      <sz val="5"/>
      <color indexed="8"/>
      <name val="Arial"/>
      <family val="2"/>
    </font>
    <font>
      <sz val="7"/>
      <color indexed="8"/>
      <name val="Calibri"/>
      <family val="2"/>
    </font>
    <font>
      <b/>
      <sz val="7"/>
      <color indexed="8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7"/>
      <color rgb="FF002288"/>
      <name val="Arial"/>
      <family val="2"/>
    </font>
    <font>
      <b/>
      <sz val="7"/>
      <color rgb="FF002288"/>
      <name val="Arial"/>
      <family val="2"/>
    </font>
    <font>
      <sz val="10"/>
      <color theme="1"/>
      <name val="Courier New"/>
      <family val="3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7"/>
      <color rgb="FF000000"/>
      <name val="Arial"/>
      <family val="2"/>
    </font>
    <font>
      <b/>
      <sz val="7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7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Segoe UI"/>
      <family val="2"/>
    </font>
    <font>
      <sz val="11"/>
      <color theme="10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8"/>
      <color rgb="FFA40023"/>
      <name val="Calibri"/>
      <family val="2"/>
      <scheme val="minor"/>
    </font>
    <font>
      <sz val="18"/>
      <color theme="3"/>
      <name val="Calibri"/>
      <family val="2"/>
      <scheme val="minor"/>
    </font>
    <font>
      <sz val="7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AFBFE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C1C1C1"/>
      </left>
      <right/>
      <top style="thin">
        <color indexed="64"/>
      </top>
      <bottom style="thin">
        <color indexed="64"/>
      </bottom>
      <diagonal/>
    </border>
    <border>
      <left style="medium">
        <color rgb="FFC1C1C1"/>
      </left>
      <right/>
      <top/>
      <bottom/>
      <diagonal/>
    </border>
    <border>
      <left style="medium">
        <color rgb="FFC1C1C1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16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7" borderId="0" applyNumberFormat="0" applyBorder="0" applyAlignment="0" applyProtection="0"/>
    <xf numFmtId="0" fontId="13" fillId="5" borderId="4" applyNumberFormat="0" applyFont="0" applyAlignment="0" applyProtection="0"/>
  </cellStyleXfs>
  <cellXfs count="167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7" fillId="0" borderId="0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165" fontId="4" fillId="0" borderId="0" xfId="2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14" fillId="0" borderId="0" xfId="5" applyFont="1" applyAlignment="1">
      <alignment vertical="center"/>
    </xf>
    <xf numFmtId="0" fontId="14" fillId="0" borderId="0" xfId="5" applyFont="1"/>
    <xf numFmtId="0" fontId="14" fillId="0" borderId="0" xfId="5" applyFont="1" applyFill="1"/>
    <xf numFmtId="0" fontId="15" fillId="0" borderId="0" xfId="5" applyFont="1"/>
    <xf numFmtId="9" fontId="14" fillId="0" borderId="0" xfId="5" applyNumberFormat="1" applyFont="1"/>
    <xf numFmtId="0" fontId="16" fillId="0" borderId="0" xfId="0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5" applyFont="1"/>
    <xf numFmtId="164" fontId="16" fillId="0" borderId="0" xfId="5" applyNumberFormat="1" applyFont="1"/>
    <xf numFmtId="0" fontId="17" fillId="0" borderId="0" xfId="0" applyFont="1"/>
    <xf numFmtId="164" fontId="17" fillId="0" borderId="0" xfId="0" applyNumberFormat="1" applyFont="1"/>
    <xf numFmtId="9" fontId="17" fillId="0" borderId="0" xfId="0" applyNumberFormat="1" applyFont="1"/>
    <xf numFmtId="49" fontId="16" fillId="0" borderId="0" xfId="5" applyNumberFormat="1" applyFont="1" applyAlignment="1">
      <alignment wrapText="1"/>
    </xf>
    <xf numFmtId="164" fontId="18" fillId="2" borderId="0" xfId="0" applyNumberFormat="1" applyFont="1" applyFill="1" applyBorder="1" applyAlignment="1">
      <alignment vertical="top" wrapText="1"/>
    </xf>
    <xf numFmtId="164" fontId="16" fillId="0" borderId="0" xfId="5" applyNumberFormat="1" applyFont="1" applyAlignment="1">
      <alignment wrapText="1"/>
    </xf>
    <xf numFmtId="164" fontId="16" fillId="0" borderId="0" xfId="5" applyNumberFormat="1" applyFont="1" applyAlignment="1"/>
    <xf numFmtId="164" fontId="19" fillId="2" borderId="0" xfId="0" applyNumberFormat="1" applyFont="1" applyFill="1" applyBorder="1" applyAlignment="1">
      <alignment vertical="top" wrapText="1"/>
    </xf>
    <xf numFmtId="0" fontId="20" fillId="0" borderId="0" xfId="0" applyFont="1"/>
    <xf numFmtId="0" fontId="2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165" fontId="4" fillId="0" borderId="0" xfId="2" applyNumberFormat="1" applyFont="1" applyAlignment="1">
      <alignment vertical="center"/>
    </xf>
    <xf numFmtId="0" fontId="4" fillId="0" borderId="0" xfId="1" applyFont="1" applyAlignment="1">
      <alignment vertical="center" wrapText="1"/>
    </xf>
    <xf numFmtId="165" fontId="4" fillId="0" borderId="0" xfId="1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2" fontId="17" fillId="0" borderId="0" xfId="0" applyNumberFormat="1" applyFont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23" fillId="3" borderId="0" xfId="4" applyFont="1" applyFill="1"/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2" fontId="17" fillId="0" borderId="0" xfId="0" applyNumberFormat="1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9" fontId="25" fillId="0" borderId="0" xfId="6" applyFont="1"/>
    <xf numFmtId="0" fontId="17" fillId="0" borderId="3" xfId="0" applyFont="1" applyBorder="1" applyAlignment="1">
      <alignment horizontal="right" vertical="center" wrapText="1"/>
    </xf>
    <xf numFmtId="0" fontId="17" fillId="0" borderId="3" xfId="0" quotePrefix="1" applyFont="1" applyBorder="1" applyAlignment="1">
      <alignment horizontal="right" vertical="center" wrapText="1"/>
    </xf>
    <xf numFmtId="43" fontId="17" fillId="0" borderId="0" xfId="8" applyFont="1" applyBorder="1" applyAlignment="1">
      <alignment vertical="center"/>
    </xf>
    <xf numFmtId="0" fontId="17" fillId="0" borderId="0" xfId="0" applyFont="1" applyBorder="1" applyAlignment="1">
      <alignment horizontal="right" vertical="center" wrapText="1"/>
    </xf>
    <xf numFmtId="0" fontId="17" fillId="0" borderId="0" xfId="0" quotePrefix="1" applyFont="1" applyBorder="1" applyAlignment="1">
      <alignment horizontal="right" vertical="center" wrapText="1"/>
    </xf>
    <xf numFmtId="166" fontId="17" fillId="0" borderId="0" xfId="8" applyNumberFormat="1" applyFont="1" applyBorder="1" applyAlignment="1">
      <alignment vertical="center"/>
    </xf>
    <xf numFmtId="164" fontId="26" fillId="0" borderId="0" xfId="8" applyNumberFormat="1" applyFont="1" applyFill="1" applyBorder="1" applyAlignment="1">
      <alignment vertical="center"/>
    </xf>
    <xf numFmtId="0" fontId="21" fillId="0" borderId="0" xfId="0" applyFont="1"/>
    <xf numFmtId="0" fontId="0" fillId="0" borderId="0" xfId="0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9" fillId="0" borderId="0" xfId="3"/>
    <xf numFmtId="0" fontId="28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1" xfId="4" applyFont="1" applyBorder="1" applyAlignment="1">
      <alignment vertical="center"/>
    </xf>
    <xf numFmtId="164" fontId="23" fillId="0" borderId="1" xfId="4" applyNumberFormat="1" applyFont="1" applyBorder="1" applyAlignment="1">
      <alignment vertical="center"/>
    </xf>
    <xf numFmtId="0" fontId="23" fillId="0" borderId="0" xfId="4" applyFont="1" applyBorder="1" applyAlignment="1">
      <alignment vertical="center"/>
    </xf>
    <xf numFmtId="164" fontId="23" fillId="0" borderId="0" xfId="4" applyNumberFormat="1" applyFont="1" applyBorder="1" applyAlignment="1">
      <alignment vertical="center"/>
    </xf>
    <xf numFmtId="0" fontId="23" fillId="0" borderId="3" xfId="4" applyFont="1" applyBorder="1" applyAlignment="1">
      <alignment vertical="center"/>
    </xf>
    <xf numFmtId="164" fontId="23" fillId="0" borderId="3" xfId="4" applyNumberFormat="1" applyFont="1" applyBorder="1" applyAlignment="1">
      <alignment vertical="center"/>
    </xf>
    <xf numFmtId="0" fontId="10" fillId="0" borderId="0" xfId="4" applyAlignment="1">
      <alignment vertical="center"/>
    </xf>
    <xf numFmtId="0" fontId="14" fillId="3" borderId="0" xfId="4" applyFont="1" applyFill="1"/>
    <xf numFmtId="0" fontId="15" fillId="3" borderId="0" xfId="4" quotePrefix="1" applyFont="1" applyFill="1"/>
    <xf numFmtId="0" fontId="23" fillId="0" borderId="2" xfId="4" applyFont="1" applyFill="1" applyBorder="1"/>
    <xf numFmtId="0" fontId="23" fillId="0" borderId="2" xfId="4" applyFont="1" applyFill="1" applyBorder="1" applyAlignment="1">
      <alignment horizontal="right"/>
    </xf>
    <xf numFmtId="0" fontId="23" fillId="0" borderId="0" xfId="4" applyFont="1" applyFill="1" applyAlignment="1">
      <alignment wrapText="1"/>
    </xf>
    <xf numFmtId="0" fontId="23" fillId="0" borderId="0" xfId="4" applyFont="1" applyFill="1" applyAlignment="1"/>
    <xf numFmtId="164" fontId="29" fillId="0" borderId="0" xfId="4" applyNumberFormat="1" applyFont="1" applyFill="1" applyAlignment="1">
      <alignment wrapText="1"/>
    </xf>
    <xf numFmtId="0" fontId="30" fillId="0" borderId="0" xfId="4" applyFont="1" applyFill="1"/>
    <xf numFmtId="0" fontId="23" fillId="0" borderId="3" xfId="4" applyFont="1" applyFill="1" applyBorder="1" applyAlignment="1"/>
    <xf numFmtId="0" fontId="23" fillId="0" borderId="3" xfId="4" applyFont="1" applyFill="1" applyBorder="1"/>
    <xf numFmtId="164" fontId="29" fillId="0" borderId="3" xfId="4" applyNumberFormat="1" applyFont="1" applyFill="1" applyBorder="1" applyAlignment="1">
      <alignment wrapText="1"/>
    </xf>
    <xf numFmtId="0" fontId="0" fillId="0" borderId="0" xfId="0" applyFill="1" applyAlignment="1">
      <alignment vertical="center"/>
    </xf>
    <xf numFmtId="0" fontId="23" fillId="0" borderId="0" xfId="4" applyFont="1" applyFill="1" applyAlignment="1">
      <alignment vertical="center"/>
    </xf>
    <xf numFmtId="0" fontId="23" fillId="0" borderId="6" xfId="4" applyFont="1" applyFill="1" applyBorder="1" applyAlignment="1">
      <alignment horizontal="center" vertical="center" wrapText="1"/>
    </xf>
    <xf numFmtId="0" fontId="23" fillId="0" borderId="6" xfId="4" applyFont="1" applyFill="1" applyBorder="1" applyAlignment="1">
      <alignment horizontal="left" vertical="center" wrapText="1"/>
    </xf>
    <xf numFmtId="2" fontId="23" fillId="0" borderId="0" xfId="4" applyNumberFormat="1" applyFont="1" applyFill="1" applyBorder="1" applyAlignment="1">
      <alignment horizontal="right" vertical="center"/>
    </xf>
    <xf numFmtId="0" fontId="23" fillId="0" borderId="0" xfId="4" applyFont="1" applyFill="1" applyAlignment="1">
      <alignment horizontal="left" vertical="center"/>
    </xf>
    <xf numFmtId="0" fontId="23" fillId="0" borderId="7" xfId="4" applyFont="1" applyFill="1" applyBorder="1" applyAlignment="1">
      <alignment horizontal="left" vertical="center" wrapText="1"/>
    </xf>
    <xf numFmtId="2" fontId="23" fillId="0" borderId="3" xfId="4" applyNumberFormat="1" applyFont="1" applyFill="1" applyBorder="1" applyAlignment="1">
      <alignment horizontal="right" vertical="center"/>
    </xf>
    <xf numFmtId="0" fontId="10" fillId="0" borderId="0" xfId="4" applyFill="1" applyAlignment="1">
      <alignment vertical="center"/>
    </xf>
    <xf numFmtId="0" fontId="23" fillId="0" borderId="0" xfId="4" applyFont="1" applyFill="1" applyAlignment="1">
      <alignment vertical="center" wrapText="1"/>
    </xf>
    <xf numFmtId="0" fontId="23" fillId="0" borderId="5" xfId="4" applyFont="1" applyFill="1" applyBorder="1" applyAlignment="1">
      <alignment horizontal="center" vertical="center" wrapText="1"/>
    </xf>
    <xf numFmtId="0" fontId="23" fillId="0" borderId="2" xfId="4" applyFont="1" applyFill="1" applyBorder="1" applyAlignment="1">
      <alignment horizontal="right" vertical="center" wrapText="1"/>
    </xf>
    <xf numFmtId="164" fontId="23" fillId="0" borderId="0" xfId="4" applyNumberFormat="1" applyFont="1" applyFill="1" applyBorder="1" applyAlignment="1">
      <alignment horizontal="right" vertical="center"/>
    </xf>
    <xf numFmtId="164" fontId="23" fillId="0" borderId="3" xfId="4" applyNumberFormat="1" applyFont="1" applyFill="1" applyBorder="1" applyAlignment="1">
      <alignment horizontal="right" vertical="center"/>
    </xf>
    <xf numFmtId="0" fontId="29" fillId="0" borderId="0" xfId="4" applyFont="1" applyFill="1" applyAlignment="1">
      <alignment vertical="center"/>
    </xf>
    <xf numFmtId="0" fontId="29" fillId="0" borderId="1" xfId="4" applyFont="1" applyFill="1" applyBorder="1" applyAlignment="1">
      <alignment vertical="center"/>
    </xf>
    <xf numFmtId="0" fontId="29" fillId="0" borderId="0" xfId="4" applyFont="1" applyFill="1" applyBorder="1" applyAlignment="1">
      <alignment vertical="center"/>
    </xf>
    <xf numFmtId="0" fontId="23" fillId="0" borderId="3" xfId="4" applyFont="1" applyFill="1" applyBorder="1" applyAlignment="1">
      <alignment vertical="center"/>
    </xf>
    <xf numFmtId="0" fontId="23" fillId="3" borderId="0" xfId="4" applyFont="1" applyFill="1" applyAlignment="1">
      <alignment horizontal="left"/>
    </xf>
    <xf numFmtId="164" fontId="23" fillId="0" borderId="0" xfId="4" applyNumberFormat="1" applyFont="1" applyFill="1" applyAlignment="1">
      <alignment vertical="center"/>
    </xf>
    <xf numFmtId="164" fontId="23" fillId="0" borderId="3" xfId="4" applyNumberFormat="1" applyFont="1" applyFill="1" applyBorder="1" applyAlignment="1">
      <alignment vertical="center"/>
    </xf>
    <xf numFmtId="0" fontId="16" fillId="0" borderId="0" xfId="5" applyFont="1" applyBorder="1"/>
    <xf numFmtId="0" fontId="31" fillId="0" borderId="0" xfId="0" quotePrefix="1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1" fillId="0" borderId="0" xfId="0" applyFont="1" applyBorder="1"/>
    <xf numFmtId="0" fontId="16" fillId="0" borderId="1" xfId="5" applyFont="1" applyBorder="1" applyAlignment="1">
      <alignment horizontal="left"/>
    </xf>
    <xf numFmtId="0" fontId="16" fillId="0" borderId="1" xfId="5" applyFont="1" applyBorder="1"/>
    <xf numFmtId="2" fontId="16" fillId="0" borderId="0" xfId="5" applyNumberFormat="1" applyFont="1" applyBorder="1"/>
    <xf numFmtId="0" fontId="16" fillId="0" borderId="3" xfId="5" applyFont="1" applyBorder="1"/>
    <xf numFmtId="2" fontId="16" fillId="0" borderId="3" xfId="5" applyNumberFormat="1" applyFont="1" applyBorder="1"/>
    <xf numFmtId="0" fontId="16" fillId="0" borderId="2" xfId="5" applyFont="1" applyBorder="1" applyAlignment="1">
      <alignment horizontal="left" vertical="center"/>
    </xf>
    <xf numFmtId="0" fontId="16" fillId="0" borderId="2" xfId="5" applyFont="1" applyBorder="1" applyAlignment="1">
      <alignment vertical="center"/>
    </xf>
    <xf numFmtId="0" fontId="16" fillId="0" borderId="2" xfId="5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32" fillId="0" borderId="0" xfId="7" applyFont="1" applyAlignment="1">
      <alignment horizontal="left" vertical="center"/>
    </xf>
    <xf numFmtId="0" fontId="13" fillId="0" borderId="0" xfId="0" applyFont="1"/>
    <xf numFmtId="0" fontId="32" fillId="0" borderId="0" xfId="7" applyFont="1" applyAlignment="1">
      <alignment vertical="center"/>
    </xf>
    <xf numFmtId="0" fontId="13" fillId="0" borderId="0" xfId="0" applyFont="1" applyAlignment="1">
      <alignment vertical="center"/>
    </xf>
    <xf numFmtId="0" fontId="33" fillId="0" borderId="0" xfId="5" applyFont="1"/>
    <xf numFmtId="0" fontId="34" fillId="0" borderId="0" xfId="0" applyFont="1" applyAlignment="1">
      <alignment vertical="center"/>
    </xf>
    <xf numFmtId="0" fontId="34" fillId="0" borderId="0" xfId="0" applyFont="1"/>
    <xf numFmtId="0" fontId="33" fillId="0" borderId="0" xfId="3" applyFont="1" applyAlignment="1">
      <alignment vertical="center"/>
    </xf>
    <xf numFmtId="0" fontId="35" fillId="0" borderId="0" xfId="4" applyFont="1" applyAlignment="1">
      <alignment vertical="center"/>
    </xf>
    <xf numFmtId="0" fontId="36" fillId="0" borderId="0" xfId="4" applyFont="1" applyAlignment="1">
      <alignment vertical="center"/>
    </xf>
    <xf numFmtId="0" fontId="0" fillId="0" borderId="0" xfId="0" applyFont="1"/>
    <xf numFmtId="0" fontId="38" fillId="0" borderId="0" xfId="0" applyFont="1" applyAlignment="1">
      <alignment horizontal="left"/>
    </xf>
    <xf numFmtId="0" fontId="37" fillId="0" borderId="0" xfId="5" applyFont="1" applyAlignment="1">
      <alignment horizontal="left"/>
    </xf>
    <xf numFmtId="0" fontId="38" fillId="0" borderId="0" xfId="0" applyFont="1" applyAlignment="1">
      <alignment horizontal="left" vertical="center"/>
    </xf>
    <xf numFmtId="0" fontId="37" fillId="0" borderId="0" xfId="3" applyFont="1" applyAlignment="1">
      <alignment horizontal="left" vertical="center"/>
    </xf>
    <xf numFmtId="0" fontId="39" fillId="0" borderId="0" xfId="4" applyFont="1" applyAlignment="1">
      <alignment horizontal="left" vertical="center"/>
    </xf>
    <xf numFmtId="0" fontId="37" fillId="0" borderId="0" xfId="0" applyFont="1"/>
    <xf numFmtId="0" fontId="40" fillId="18" borderId="3" xfId="0" applyFont="1" applyFill="1" applyBorder="1" applyAlignment="1">
      <alignment horizontal="center" wrapText="1"/>
    </xf>
    <xf numFmtId="0" fontId="17" fillId="0" borderId="0" xfId="0" applyFont="1" applyAlignment="1">
      <alignment horizontal="left" vertical="center"/>
    </xf>
    <xf numFmtId="164" fontId="43" fillId="0" borderId="0" xfId="0" applyNumberFormat="1" applyFont="1" applyAlignment="1">
      <alignment vertical="center"/>
    </xf>
    <xf numFmtId="165" fontId="17" fillId="0" borderId="0" xfId="8" applyNumberFormat="1" applyFont="1"/>
    <xf numFmtId="0" fontId="44" fillId="0" borderId="0" xfId="3" applyFont="1" applyBorder="1"/>
    <xf numFmtId="164" fontId="44" fillId="0" borderId="0" xfId="3" applyNumberFormat="1" applyFont="1" applyBorder="1"/>
    <xf numFmtId="0" fontId="44" fillId="0" borderId="0" xfId="3" applyFont="1"/>
    <xf numFmtId="0" fontId="45" fillId="0" borderId="0" xfId="0" applyFont="1"/>
    <xf numFmtId="0" fontId="44" fillId="0" borderId="3" xfId="3" applyFont="1" applyBorder="1"/>
    <xf numFmtId="164" fontId="44" fillId="0" borderId="3" xfId="3" applyNumberFormat="1" applyFont="1" applyBorder="1"/>
    <xf numFmtId="0" fontId="15" fillId="0" borderId="2" xfId="3" applyFont="1" applyBorder="1"/>
    <xf numFmtId="0" fontId="15" fillId="0" borderId="2" xfId="3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167" fontId="4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24" fillId="4" borderId="3" xfId="5" applyFont="1" applyFill="1" applyBorder="1" applyAlignment="1">
      <alignment horizontal="center"/>
    </xf>
    <xf numFmtId="43" fontId="17" fillId="0" borderId="1" xfId="8" applyFont="1" applyBorder="1" applyAlignment="1">
      <alignment vertical="center"/>
    </xf>
    <xf numFmtId="43" fontId="17" fillId="0" borderId="3" xfId="8" applyFont="1" applyBorder="1" applyAlignment="1">
      <alignment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0" borderId="1" xfId="4" applyFont="1" applyFill="1" applyBorder="1" applyAlignment="1">
      <alignment horizontal="center" vertical="center" wrapText="1"/>
    </xf>
    <xf numFmtId="0" fontId="23" fillId="0" borderId="0" xfId="4" applyFont="1" applyFill="1" applyBorder="1" applyAlignment="1">
      <alignment horizontal="center" vertical="center" wrapText="1"/>
    </xf>
    <xf numFmtId="0" fontId="23" fillId="0" borderId="3" xfId="4" applyFont="1" applyFill="1" applyBorder="1" applyAlignment="1">
      <alignment horizontal="center" vertical="center" wrapText="1"/>
    </xf>
    <xf numFmtId="164" fontId="23" fillId="0" borderId="0" xfId="4" applyNumberFormat="1" applyFont="1" applyFill="1" applyAlignment="1"/>
    <xf numFmtId="164" fontId="23" fillId="0" borderId="3" xfId="4" applyNumberFormat="1" applyFont="1" applyFill="1" applyBorder="1" applyAlignment="1"/>
  </cellXfs>
  <cellStyles count="22">
    <cellStyle name="20% - Colore 1 2" xfId="9"/>
    <cellStyle name="20% - Colore 2 2" xfId="10"/>
    <cellStyle name="20% - Colore 3 2" xfId="11"/>
    <cellStyle name="20% - Colore 4 2" xfId="12"/>
    <cellStyle name="20% - Colore 5 2" xfId="13"/>
    <cellStyle name="20% - Colore 6 2" xfId="14"/>
    <cellStyle name="40% - Colore 1 2" xfId="15"/>
    <cellStyle name="40% - Colore 2 2" xfId="16"/>
    <cellStyle name="40% - Colore 3 2" xfId="17"/>
    <cellStyle name="40% - Colore 4 2" xfId="18"/>
    <cellStyle name="40% - Colore 5 2" xfId="19"/>
    <cellStyle name="40% - Colore 6 2" xfId="20"/>
    <cellStyle name="Collegamento ipertestuale" xfId="7" builtinId="8"/>
    <cellStyle name="Migliaia" xfId="8" builtinId="3"/>
    <cellStyle name="Migliaia 2" xfId="2"/>
    <cellStyle name="Normale" xfId="0" builtinId="0"/>
    <cellStyle name="Normale 2" xfId="1"/>
    <cellStyle name="Normale 2 2" xfId="3"/>
    <cellStyle name="Normale 3" xfId="4"/>
    <cellStyle name="Normale 3 2" xfId="5"/>
    <cellStyle name="Nota 2" xfId="21"/>
    <cellStyle name="Percentuale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538829705110389"/>
          <c:y val="2.4192649677655543E-2"/>
          <c:w val="0.58476265127492544"/>
          <c:h val="0.9111138412662955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FIG_2.1!$B$50</c:f>
              <c:strCache>
                <c:ptCount val="1"/>
                <c:pt idx="0">
                  <c:v>Grave 
deprivazione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cat>
            <c:strRef>
              <c:f>FIG_2.1!$A$52:$A$61</c:f>
              <c:strCache>
                <c:ptCount val="10"/>
                <c:pt idx="0">
                  <c:v>Totale </c:v>
                </c:pt>
                <c:pt idx="1">
                  <c:v>Classe dirigente</c:v>
                </c:pt>
                <c:pt idx="2">
                  <c:v>Pensioni d’argento</c:v>
                </c:pt>
                <c:pt idx="3">
                  <c:v>Famiglie di impiegati</c:v>
                </c:pt>
                <c:pt idx="4">
                  <c:v>Giovani blue-collar</c:v>
                </c:pt>
                <c:pt idx="5">
                  <c:v>Famiglie degli operai in pensione</c:v>
                </c:pt>
                <c:pt idx="6">
                  <c:v>Anziane sole e giovani disoccupati</c:v>
                </c:pt>
                <c:pt idx="7">
                  <c:v>Famiglie tradizionali della provincia</c:v>
                </c:pt>
                <c:pt idx="8">
                  <c:v>Famiglie a basso reddito di soli italiani</c:v>
                </c:pt>
                <c:pt idx="9">
                  <c:v>Famiglie a basso reddito con stranieri</c:v>
                </c:pt>
              </c:strCache>
            </c:strRef>
          </c:cat>
          <c:val>
            <c:numRef>
              <c:f>FIG_2.1!$B$52:$B$61</c:f>
              <c:numCache>
                <c:formatCode>0.0</c:formatCode>
                <c:ptCount val="10"/>
                <c:pt idx="0">
                  <c:v>11.5</c:v>
                </c:pt>
                <c:pt idx="1">
                  <c:v>0.7</c:v>
                </c:pt>
                <c:pt idx="2">
                  <c:v>3.6</c:v>
                </c:pt>
                <c:pt idx="3">
                  <c:v>3.5</c:v>
                </c:pt>
                <c:pt idx="4">
                  <c:v>12.2</c:v>
                </c:pt>
                <c:pt idx="5">
                  <c:v>9.4</c:v>
                </c:pt>
                <c:pt idx="6">
                  <c:v>21.6</c:v>
                </c:pt>
                <c:pt idx="7">
                  <c:v>11.8</c:v>
                </c:pt>
                <c:pt idx="8">
                  <c:v>20.6</c:v>
                </c:pt>
                <c:pt idx="9">
                  <c:v>27.2</c:v>
                </c:pt>
              </c:numCache>
            </c:numRef>
          </c:val>
        </c:ser>
        <c:ser>
          <c:idx val="0"/>
          <c:order val="1"/>
          <c:tx>
            <c:strRef>
              <c:f>FIG_2.1!$C$50</c:f>
              <c:strCache>
                <c:ptCount val="1"/>
                <c:pt idx="0">
                  <c:v>Bassa intensità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</c:spPr>
          <c:invertIfNegative val="0"/>
          <c:cat>
            <c:strRef>
              <c:f>FIG_2.1!$A$52:$A$61</c:f>
              <c:strCache>
                <c:ptCount val="10"/>
                <c:pt idx="0">
                  <c:v>Totale </c:v>
                </c:pt>
                <c:pt idx="1">
                  <c:v>Classe dirigente</c:v>
                </c:pt>
                <c:pt idx="2">
                  <c:v>Pensioni d’argento</c:v>
                </c:pt>
                <c:pt idx="3">
                  <c:v>Famiglie di impiegati</c:v>
                </c:pt>
                <c:pt idx="4">
                  <c:v>Giovani blue-collar</c:v>
                </c:pt>
                <c:pt idx="5">
                  <c:v>Famiglie degli operai in pensione</c:v>
                </c:pt>
                <c:pt idx="6">
                  <c:v>Anziane sole e giovani disoccupati</c:v>
                </c:pt>
                <c:pt idx="7">
                  <c:v>Famiglie tradizionali della provincia</c:v>
                </c:pt>
                <c:pt idx="8">
                  <c:v>Famiglie a basso reddito di soli italiani</c:v>
                </c:pt>
                <c:pt idx="9">
                  <c:v>Famiglie a basso reddito con stranieri</c:v>
                </c:pt>
              </c:strCache>
            </c:strRef>
          </c:cat>
          <c:val>
            <c:numRef>
              <c:f>FIG_2.1!$C$52:$C$61</c:f>
              <c:numCache>
                <c:formatCode>0.0</c:formatCode>
                <c:ptCount val="10"/>
                <c:pt idx="0">
                  <c:v>11.7</c:v>
                </c:pt>
                <c:pt idx="1">
                  <c:v>3.9</c:v>
                </c:pt>
                <c:pt idx="2">
                  <c:v>12.7</c:v>
                </c:pt>
                <c:pt idx="3">
                  <c:v>2</c:v>
                </c:pt>
                <c:pt idx="4">
                  <c:v>5.2</c:v>
                </c:pt>
                <c:pt idx="5">
                  <c:v>26.4</c:v>
                </c:pt>
                <c:pt idx="6">
                  <c:v>56</c:v>
                </c:pt>
                <c:pt idx="7">
                  <c:v>10.8</c:v>
                </c:pt>
                <c:pt idx="8">
                  <c:v>14.7</c:v>
                </c:pt>
                <c:pt idx="9">
                  <c:v>8.8000000000000007</c:v>
                </c:pt>
              </c:numCache>
            </c:numRef>
          </c:val>
        </c:ser>
        <c:ser>
          <c:idx val="2"/>
          <c:order val="2"/>
          <c:tx>
            <c:strRef>
              <c:f>FIG_2.1!$D$50</c:f>
              <c:strCache>
                <c:ptCount val="1"/>
                <c:pt idx="0">
                  <c:v>Rischio di povertà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</c:spPr>
          <c:invertIfNegative val="0"/>
          <c:cat>
            <c:strRef>
              <c:f>FIG_2.1!$A$52:$A$61</c:f>
              <c:strCache>
                <c:ptCount val="10"/>
                <c:pt idx="0">
                  <c:v>Totale </c:v>
                </c:pt>
                <c:pt idx="1">
                  <c:v>Classe dirigente</c:v>
                </c:pt>
                <c:pt idx="2">
                  <c:v>Pensioni d’argento</c:v>
                </c:pt>
                <c:pt idx="3">
                  <c:v>Famiglie di impiegati</c:v>
                </c:pt>
                <c:pt idx="4">
                  <c:v>Giovani blue-collar</c:v>
                </c:pt>
                <c:pt idx="5">
                  <c:v>Famiglie degli operai in pensione</c:v>
                </c:pt>
                <c:pt idx="6">
                  <c:v>Anziane sole e giovani disoccupati</c:v>
                </c:pt>
                <c:pt idx="7">
                  <c:v>Famiglie tradizionali della provincia</c:v>
                </c:pt>
                <c:pt idx="8">
                  <c:v>Famiglie a basso reddito di soli italiani</c:v>
                </c:pt>
                <c:pt idx="9">
                  <c:v>Famiglie a basso reddito con stranieri</c:v>
                </c:pt>
              </c:strCache>
            </c:strRef>
          </c:cat>
          <c:val>
            <c:numRef>
              <c:f>FIG_2.1!$D$52:$D$61</c:f>
              <c:numCache>
                <c:formatCode>0.0</c:formatCode>
                <c:ptCount val="10"/>
                <c:pt idx="0">
                  <c:v>19.899999999999999</c:v>
                </c:pt>
                <c:pt idx="1">
                  <c:v>4.4000000000000004</c:v>
                </c:pt>
                <c:pt idx="2">
                  <c:v>6.1</c:v>
                </c:pt>
                <c:pt idx="3">
                  <c:v>9.5</c:v>
                </c:pt>
                <c:pt idx="4">
                  <c:v>14.9</c:v>
                </c:pt>
                <c:pt idx="5">
                  <c:v>16.399999999999999</c:v>
                </c:pt>
                <c:pt idx="6">
                  <c:v>39</c:v>
                </c:pt>
                <c:pt idx="7">
                  <c:v>29.5</c:v>
                </c:pt>
                <c:pt idx="8">
                  <c:v>33.299999999999997</c:v>
                </c:pt>
                <c:pt idx="9">
                  <c:v>39</c:v>
                </c:pt>
              </c:numCache>
            </c:numRef>
          </c:val>
        </c:ser>
        <c:ser>
          <c:idx val="4"/>
          <c:order val="3"/>
          <c:tx>
            <c:strRef>
              <c:f>FIG_2.1!$E$50</c:f>
              <c:strCache>
                <c:ptCount val="1"/>
              </c:strCache>
            </c:strRef>
          </c:tx>
          <c:invertIfNegative val="0"/>
          <c:cat>
            <c:strRef>
              <c:f>FIG_2.1!$A$52:$A$61</c:f>
              <c:strCache>
                <c:ptCount val="10"/>
                <c:pt idx="0">
                  <c:v>Totale </c:v>
                </c:pt>
                <c:pt idx="1">
                  <c:v>Classe dirigente</c:v>
                </c:pt>
                <c:pt idx="2">
                  <c:v>Pensioni d’argento</c:v>
                </c:pt>
                <c:pt idx="3">
                  <c:v>Famiglie di impiegati</c:v>
                </c:pt>
                <c:pt idx="4">
                  <c:v>Giovani blue-collar</c:v>
                </c:pt>
                <c:pt idx="5">
                  <c:v>Famiglie degli operai in pensione</c:v>
                </c:pt>
                <c:pt idx="6">
                  <c:v>Anziane sole e giovani disoccupati</c:v>
                </c:pt>
                <c:pt idx="7">
                  <c:v>Famiglie tradizionali della provincia</c:v>
                </c:pt>
                <c:pt idx="8">
                  <c:v>Famiglie a basso reddito di soli italiani</c:v>
                </c:pt>
                <c:pt idx="9">
                  <c:v>Famiglie a basso reddito con stranieri</c:v>
                </c:pt>
              </c:strCache>
            </c:strRef>
          </c:cat>
          <c:val>
            <c:numRef>
              <c:f>FIG_2.1!$E$52:$E$61</c:f>
              <c:numCache>
                <c:formatCode>0.0</c:formatCode>
                <c:ptCount val="10"/>
              </c:numCache>
            </c:numRef>
          </c:val>
        </c:ser>
        <c:ser>
          <c:idx val="3"/>
          <c:order val="4"/>
          <c:tx>
            <c:strRef>
              <c:f>FIG_2.1!$F$50</c:f>
              <c:strCache>
                <c:ptCount val="1"/>
                <c:pt idx="0">
                  <c:v>Rischio di povertà o 
di esclusione sociale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</c:spPr>
          <c:invertIfNegative val="0"/>
          <c:cat>
            <c:strRef>
              <c:f>FIG_2.1!$A$52:$A$61</c:f>
              <c:strCache>
                <c:ptCount val="10"/>
                <c:pt idx="0">
                  <c:v>Totale </c:v>
                </c:pt>
                <c:pt idx="1">
                  <c:v>Classe dirigente</c:v>
                </c:pt>
                <c:pt idx="2">
                  <c:v>Pensioni d’argento</c:v>
                </c:pt>
                <c:pt idx="3">
                  <c:v>Famiglie di impiegati</c:v>
                </c:pt>
                <c:pt idx="4">
                  <c:v>Giovani blue-collar</c:v>
                </c:pt>
                <c:pt idx="5">
                  <c:v>Famiglie degli operai in pensione</c:v>
                </c:pt>
                <c:pt idx="6">
                  <c:v>Anziane sole e giovani disoccupati</c:v>
                </c:pt>
                <c:pt idx="7">
                  <c:v>Famiglie tradizionali della provincia</c:v>
                </c:pt>
                <c:pt idx="8">
                  <c:v>Famiglie a basso reddito di soli italiani</c:v>
                </c:pt>
                <c:pt idx="9">
                  <c:v>Famiglie a basso reddito con stranieri</c:v>
                </c:pt>
              </c:strCache>
            </c:strRef>
          </c:cat>
          <c:val>
            <c:numRef>
              <c:f>FIG_2.1!$F$52:$F$61</c:f>
              <c:numCache>
                <c:formatCode>0.0</c:formatCode>
                <c:ptCount val="10"/>
                <c:pt idx="0">
                  <c:v>28.7</c:v>
                </c:pt>
                <c:pt idx="1">
                  <c:v>7.6</c:v>
                </c:pt>
                <c:pt idx="2">
                  <c:v>12.7</c:v>
                </c:pt>
                <c:pt idx="3">
                  <c:v>12.8</c:v>
                </c:pt>
                <c:pt idx="4">
                  <c:v>24.5</c:v>
                </c:pt>
                <c:pt idx="5">
                  <c:v>26.9</c:v>
                </c:pt>
                <c:pt idx="6">
                  <c:v>53.9</c:v>
                </c:pt>
                <c:pt idx="7">
                  <c:v>38.700000000000003</c:v>
                </c:pt>
                <c:pt idx="8">
                  <c:v>43.7</c:v>
                </c:pt>
                <c:pt idx="9">
                  <c:v>54.5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overlap val="27"/>
        <c:axId val="103003648"/>
        <c:axId val="103005184"/>
      </c:barChart>
      <c:catAx>
        <c:axId val="103003648"/>
        <c:scaling>
          <c:orientation val="minMax"/>
        </c:scaling>
        <c:delete val="0"/>
        <c:axPos val="l"/>
        <c:majorTickMark val="out"/>
        <c:minorTickMark val="none"/>
        <c:tickLblPos val="nextTo"/>
        <c:crossAx val="103005184"/>
        <c:crosses val="autoZero"/>
        <c:auto val="1"/>
        <c:lblAlgn val="ctr"/>
        <c:lblOffset val="100"/>
        <c:noMultiLvlLbl val="0"/>
      </c:catAx>
      <c:valAx>
        <c:axId val="103005184"/>
        <c:scaling>
          <c:orientation val="minMax"/>
        </c:scaling>
        <c:delete val="0"/>
        <c:axPos val="b"/>
        <c:majorGridlines>
          <c:spPr>
            <a:ln>
              <a:solidFill>
                <a:srgbClr val="868686"/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crossAx val="10300364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642579249376284"/>
          <c:y val="4.9883333333333335E-2"/>
          <c:w val="0.65481395397593756"/>
          <c:h val="0.889712061652909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FIG_2.11!$E$35</c:f>
              <c:strCache>
                <c:ptCount val="1"/>
                <c:pt idx="0">
                  <c:v>Rapporto tra quota di spesa e quota di famiglie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FIG_2.11!$B$36:$B$44</c:f>
              <c:strCache>
                <c:ptCount val="9"/>
                <c:pt idx="0">
                  <c:v>Classe dirigente</c:v>
                </c:pt>
                <c:pt idx="1">
                  <c:v>Pensioni d'argento</c:v>
                </c:pt>
                <c:pt idx="2">
                  <c:v>Famiglie di impiegati</c:v>
                </c:pt>
                <c:pt idx="3">
                  <c:v>Giovani blue-collar</c:v>
                </c:pt>
                <c:pt idx="4">
                  <c:v>Famiglie degli operai in pensione</c:v>
                </c:pt>
                <c:pt idx="5">
                  <c:v>Anziane sole e giovani disoccupati</c:v>
                </c:pt>
                <c:pt idx="6">
                  <c:v>Famiglie tradizionali della provincia</c:v>
                </c:pt>
                <c:pt idx="7">
                  <c:v>Famiglie a basso reddito di soli italiani</c:v>
                </c:pt>
                <c:pt idx="8">
                  <c:v>Famiglie a basso reddito con stranieri</c:v>
                </c:pt>
              </c:strCache>
            </c:strRef>
          </c:cat>
          <c:val>
            <c:numRef>
              <c:f>FIG_2.11!$E$36:$E$44</c:f>
              <c:numCache>
                <c:formatCode>0.00</c:formatCode>
                <c:ptCount val="9"/>
                <c:pt idx="0">
                  <c:v>1.537037037037037</c:v>
                </c:pt>
                <c:pt idx="1">
                  <c:v>1.2962962962962963</c:v>
                </c:pt>
                <c:pt idx="2">
                  <c:v>1.1351351351351351</c:v>
                </c:pt>
                <c:pt idx="3">
                  <c:v>1.06</c:v>
                </c:pt>
                <c:pt idx="4">
                  <c:v>0.93090909090909091</c:v>
                </c:pt>
                <c:pt idx="5">
                  <c:v>0.84000000000000008</c:v>
                </c:pt>
                <c:pt idx="6">
                  <c:v>0.75</c:v>
                </c:pt>
                <c:pt idx="7">
                  <c:v>0.69014084507042261</c:v>
                </c:pt>
                <c:pt idx="8">
                  <c:v>0.63380281690140849</c:v>
                </c:pt>
              </c:numCache>
            </c:numRef>
          </c:val>
        </c:ser>
        <c:ser>
          <c:idx val="1"/>
          <c:order val="1"/>
          <c:tx>
            <c:strRef>
              <c:f>FIG_2.11!$F$35</c:f>
              <c:strCache>
                <c:ptCount val="1"/>
                <c:pt idx="0">
                  <c:v>Rapporto tra quota di reddito e quota di famiglie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FIG_2.11!$B$36:$B$44</c:f>
              <c:strCache>
                <c:ptCount val="9"/>
                <c:pt idx="0">
                  <c:v>Classe dirigente</c:v>
                </c:pt>
                <c:pt idx="1">
                  <c:v>Pensioni d'argento</c:v>
                </c:pt>
                <c:pt idx="2">
                  <c:v>Famiglie di impiegati</c:v>
                </c:pt>
                <c:pt idx="3">
                  <c:v>Giovani blue-collar</c:v>
                </c:pt>
                <c:pt idx="4">
                  <c:v>Famiglie degli operai in pensione</c:v>
                </c:pt>
                <c:pt idx="5">
                  <c:v>Anziane sole e giovani disoccupati</c:v>
                </c:pt>
                <c:pt idx="6">
                  <c:v>Famiglie tradizionali della provincia</c:v>
                </c:pt>
                <c:pt idx="7">
                  <c:v>Famiglie a basso reddito di soli italiani</c:v>
                </c:pt>
                <c:pt idx="8">
                  <c:v>Famiglie a basso reddito con stranieri</c:v>
                </c:pt>
              </c:strCache>
            </c:strRef>
          </c:cat>
          <c:val>
            <c:numRef>
              <c:f>FIG_2.11!$F$36:$F$44</c:f>
              <c:numCache>
                <c:formatCode>0.00</c:formatCode>
                <c:ptCount val="9"/>
                <c:pt idx="0">
                  <c:v>1.6944444439999999</c:v>
                </c:pt>
                <c:pt idx="1">
                  <c:v>1.3225806449999999</c:v>
                </c:pt>
                <c:pt idx="2">
                  <c:v>1.1348314610000001</c:v>
                </c:pt>
                <c:pt idx="3">
                  <c:v>0.96460177000000003</c:v>
                </c:pt>
                <c:pt idx="4">
                  <c:v>0.93392070500000002</c:v>
                </c:pt>
                <c:pt idx="5">
                  <c:v>0.80434782599999999</c:v>
                </c:pt>
                <c:pt idx="6">
                  <c:v>0.75757575799999999</c:v>
                </c:pt>
                <c:pt idx="7">
                  <c:v>0.70666666700000003</c:v>
                </c:pt>
                <c:pt idx="8">
                  <c:v>0.60563380300000003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13000448"/>
        <c:axId val="113001984"/>
      </c:barChart>
      <c:catAx>
        <c:axId val="113000448"/>
        <c:scaling>
          <c:orientation val="minMax"/>
        </c:scaling>
        <c:delete val="0"/>
        <c:axPos val="l"/>
        <c:majorTickMark val="out"/>
        <c:minorTickMark val="none"/>
        <c:tickLblPos val="nextTo"/>
        <c:crossAx val="113001984"/>
        <c:crosses val="autoZero"/>
        <c:auto val="1"/>
        <c:lblAlgn val="ctr"/>
        <c:lblOffset val="100"/>
        <c:noMultiLvlLbl val="0"/>
      </c:catAx>
      <c:valAx>
        <c:axId val="113001984"/>
        <c:scaling>
          <c:orientation val="minMax"/>
        </c:scaling>
        <c:delete val="0"/>
        <c:axPos val="b"/>
        <c:numFmt formatCode="0.0" sourceLinked="0"/>
        <c:majorTickMark val="out"/>
        <c:minorTickMark val="none"/>
        <c:tickLblPos val="nextTo"/>
        <c:crossAx val="113000448"/>
        <c:crosses val="autoZero"/>
        <c:crossBetween val="between"/>
        <c:majorUnit val="0.2"/>
      </c:valAx>
      <c:spPr>
        <a:noFill/>
      </c:spPr>
    </c:plotArea>
    <c:legend>
      <c:legendPos val="r"/>
      <c:layout>
        <c:manualLayout>
          <c:xMode val="edge"/>
          <c:yMode val="edge"/>
          <c:x val="0.65829746629344554"/>
          <c:y val="6.1304861111111088E-2"/>
          <c:w val="0.31459938936204401"/>
          <c:h val="0.18947361111111111"/>
        </c:manualLayout>
      </c:layout>
      <c:overlay val="1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254823074123034E-2"/>
          <c:y val="2.9963105145664626E-2"/>
          <c:w val="0.96274517692587691"/>
          <c:h val="0.70134446717291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FIG_2.12!$D$49</c:f>
              <c:strCache>
                <c:ptCount val="1"/>
                <c:pt idx="0">
                  <c:v>Famiglie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</c:spPr>
          <c:invertIfNegative val="0"/>
          <c:cat>
            <c:multiLvlStrRef>
              <c:f>FIG_2.12!$B$50:$C$55</c:f>
              <c:multiLvlStrCache>
                <c:ptCount val="6"/>
                <c:lvl>
                  <c:pt idx="0">
                    <c:v>Nord</c:v>
                  </c:pt>
                  <c:pt idx="1">
                    <c:v>Centro</c:v>
                  </c:pt>
                  <c:pt idx="2">
                    <c:v>Mezzogiono</c:v>
                  </c:pt>
                  <c:pt idx="3">
                    <c:v>Centro e periferia 
di area 
metropolitana</c:v>
                  </c:pt>
                  <c:pt idx="4">
                    <c:v>Comuni fino a 
10 mila abitanti</c:v>
                  </c:pt>
                  <c:pt idx="5">
                    <c:v>Comuni sopra i 
10 mila abitanti</c:v>
                  </c:pt>
                </c:lvl>
                <c:lvl>
                  <c:pt idx="0">
                    <c:v>
Ripartizione geografica</c:v>
                  </c:pt>
                  <c:pt idx="3">
                    <c:v>
Tipologia comunale</c:v>
                  </c:pt>
                </c:lvl>
              </c:multiLvlStrCache>
            </c:multiLvlStrRef>
          </c:cat>
          <c:val>
            <c:numRef>
              <c:f>FIG_2.12!$D$50:$D$55</c:f>
              <c:numCache>
                <c:formatCode>0.0</c:formatCode>
                <c:ptCount val="6"/>
                <c:pt idx="0">
                  <c:v>5</c:v>
                </c:pt>
                <c:pt idx="1">
                  <c:v>4.2</c:v>
                </c:pt>
                <c:pt idx="2">
                  <c:v>9.1</c:v>
                </c:pt>
                <c:pt idx="3">
                  <c:v>6.1</c:v>
                </c:pt>
                <c:pt idx="4">
                  <c:v>6.2</c:v>
                </c:pt>
                <c:pt idx="5">
                  <c:v>6.1</c:v>
                </c:pt>
              </c:numCache>
            </c:numRef>
          </c:val>
        </c:ser>
        <c:ser>
          <c:idx val="1"/>
          <c:order val="1"/>
          <c:tx>
            <c:strRef>
              <c:f>FIG_2.12!$E$49</c:f>
              <c:strCache>
                <c:ptCount val="1"/>
                <c:pt idx="0">
                  <c:v>Individui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</c:spPr>
          <c:invertIfNegative val="0"/>
          <c:cat>
            <c:multiLvlStrRef>
              <c:f>FIG_2.12!$B$50:$C$55</c:f>
              <c:multiLvlStrCache>
                <c:ptCount val="6"/>
                <c:lvl>
                  <c:pt idx="0">
                    <c:v>Nord</c:v>
                  </c:pt>
                  <c:pt idx="1">
                    <c:v>Centro</c:v>
                  </c:pt>
                  <c:pt idx="2">
                    <c:v>Mezzogiono</c:v>
                  </c:pt>
                  <c:pt idx="3">
                    <c:v>Centro e periferia 
di area 
metropolitana</c:v>
                  </c:pt>
                  <c:pt idx="4">
                    <c:v>Comuni fino a 
10 mila abitanti</c:v>
                  </c:pt>
                  <c:pt idx="5">
                    <c:v>Comuni sopra i 
10 mila abitanti</c:v>
                  </c:pt>
                </c:lvl>
                <c:lvl>
                  <c:pt idx="0">
                    <c:v>
Ripartizione geografica</c:v>
                  </c:pt>
                  <c:pt idx="3">
                    <c:v>
Tipologia comunale</c:v>
                  </c:pt>
                </c:lvl>
              </c:multiLvlStrCache>
            </c:multiLvlStrRef>
          </c:cat>
          <c:val>
            <c:numRef>
              <c:f>FIG_2.12!$E$50:$E$55</c:f>
              <c:numCache>
                <c:formatCode>0.0</c:formatCode>
                <c:ptCount val="6"/>
                <c:pt idx="0">
                  <c:v>6.7</c:v>
                </c:pt>
                <c:pt idx="1">
                  <c:v>5.6</c:v>
                </c:pt>
                <c:pt idx="2">
                  <c:v>10</c:v>
                </c:pt>
                <c:pt idx="3">
                  <c:v>7.3</c:v>
                </c:pt>
                <c:pt idx="4">
                  <c:v>7.4</c:v>
                </c:pt>
                <c:pt idx="5">
                  <c:v>7.9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3195648"/>
        <c:axId val="113320320"/>
      </c:barChart>
      <c:catAx>
        <c:axId val="113195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crossAx val="113320320"/>
        <c:crosses val="autoZero"/>
        <c:auto val="1"/>
        <c:lblAlgn val="ctr"/>
        <c:lblOffset val="100"/>
        <c:noMultiLvlLbl val="0"/>
      </c:catAx>
      <c:valAx>
        <c:axId val="11332032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crossAx val="113195648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75652057191481203"/>
          <c:y val="1.3323713021928104E-2"/>
          <c:w val="0.24190558371984325"/>
          <c:h val="7.2997668120170237E-2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714156130764397"/>
          <c:y val="4.1063923036155359E-2"/>
          <c:w val="0.66705617003605389"/>
          <c:h val="0.889712061652909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 2.13'!$C$39</c:f>
              <c:strCache>
                <c:ptCount val="1"/>
                <c:pt idx="0">
                  <c:v>Famiglie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</c:spPr>
          <c:invertIfNegative val="0"/>
          <c:cat>
            <c:strRef>
              <c:f>'FIG 2.13'!$B$41:$B$49</c:f>
              <c:strCache>
                <c:ptCount val="9"/>
                <c:pt idx="0">
                  <c:v>Classe dirigente</c:v>
                </c:pt>
                <c:pt idx="1">
                  <c:v>Pensioni d'argento</c:v>
                </c:pt>
                <c:pt idx="2">
                  <c:v>Famiglie di impiegati</c:v>
                </c:pt>
                <c:pt idx="3">
                  <c:v>Giovani blue-collar</c:v>
                </c:pt>
                <c:pt idx="4">
                  <c:v>Famiglie degli operai in pensione</c:v>
                </c:pt>
                <c:pt idx="5">
                  <c:v>Anziane sole e giovani disoccupati</c:v>
                </c:pt>
                <c:pt idx="6">
                  <c:v>Famiglie tradizionali della provincia</c:v>
                </c:pt>
                <c:pt idx="7">
                  <c:v>Famiglie a basso reddito di soli italiani</c:v>
                </c:pt>
                <c:pt idx="8">
                  <c:v>Famiglie a basso reddito con stranieri</c:v>
                </c:pt>
              </c:strCache>
            </c:strRef>
          </c:cat>
          <c:val>
            <c:numRef>
              <c:f>'FIG 2.13'!$C$41:$C$49</c:f>
              <c:numCache>
                <c:formatCode>0.0</c:formatCode>
                <c:ptCount val="9"/>
                <c:pt idx="0">
                  <c:v>0.5</c:v>
                </c:pt>
                <c:pt idx="1">
                  <c:v>1.6</c:v>
                </c:pt>
                <c:pt idx="2">
                  <c:v>1.6</c:v>
                </c:pt>
                <c:pt idx="3">
                  <c:v>3.3</c:v>
                </c:pt>
                <c:pt idx="4">
                  <c:v>4.5999999999999996</c:v>
                </c:pt>
                <c:pt idx="5">
                  <c:v>8.5</c:v>
                </c:pt>
                <c:pt idx="6">
                  <c:v>8.4</c:v>
                </c:pt>
                <c:pt idx="7">
                  <c:v>12.7</c:v>
                </c:pt>
                <c:pt idx="8">
                  <c:v>27.9</c:v>
                </c:pt>
              </c:numCache>
            </c:numRef>
          </c:val>
        </c:ser>
        <c:ser>
          <c:idx val="1"/>
          <c:order val="1"/>
          <c:tx>
            <c:strRef>
              <c:f>'FIG 2.13'!$D$39</c:f>
              <c:strCache>
                <c:ptCount val="1"/>
                <c:pt idx="0">
                  <c:v>Individui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</c:spPr>
          <c:invertIfNegative val="0"/>
          <c:cat>
            <c:strRef>
              <c:f>'FIG 2.13'!$B$41:$B$49</c:f>
              <c:strCache>
                <c:ptCount val="9"/>
                <c:pt idx="0">
                  <c:v>Classe dirigente</c:v>
                </c:pt>
                <c:pt idx="1">
                  <c:v>Pensioni d'argento</c:v>
                </c:pt>
                <c:pt idx="2">
                  <c:v>Famiglie di impiegati</c:v>
                </c:pt>
                <c:pt idx="3">
                  <c:v>Giovani blue-collar</c:v>
                </c:pt>
                <c:pt idx="4">
                  <c:v>Famiglie degli operai in pensione</c:v>
                </c:pt>
                <c:pt idx="5">
                  <c:v>Anziane sole e giovani disoccupati</c:v>
                </c:pt>
                <c:pt idx="6">
                  <c:v>Famiglie tradizionali della provincia</c:v>
                </c:pt>
                <c:pt idx="7">
                  <c:v>Famiglie a basso reddito di soli italiani</c:v>
                </c:pt>
                <c:pt idx="8">
                  <c:v>Famiglie a basso reddito con stranieri</c:v>
                </c:pt>
              </c:strCache>
            </c:strRef>
          </c:cat>
          <c:val>
            <c:numRef>
              <c:f>'FIG 2.13'!$D$41:$D$49</c:f>
              <c:numCache>
                <c:formatCode>0.0</c:formatCode>
                <c:ptCount val="9"/>
                <c:pt idx="0">
                  <c:v>0.6</c:v>
                </c:pt>
                <c:pt idx="1">
                  <c:v>1.7</c:v>
                </c:pt>
                <c:pt idx="2">
                  <c:v>2.2999999999999998</c:v>
                </c:pt>
                <c:pt idx="3">
                  <c:v>3.5</c:v>
                </c:pt>
                <c:pt idx="4">
                  <c:v>4.5</c:v>
                </c:pt>
                <c:pt idx="5">
                  <c:v>8.3000000000000007</c:v>
                </c:pt>
                <c:pt idx="6">
                  <c:v>8.4</c:v>
                </c:pt>
                <c:pt idx="7">
                  <c:v>13.2</c:v>
                </c:pt>
                <c:pt idx="8">
                  <c:v>34.4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13376256"/>
        <c:axId val="113451776"/>
      </c:barChart>
      <c:catAx>
        <c:axId val="1133762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3451776"/>
        <c:crosses val="autoZero"/>
        <c:auto val="1"/>
        <c:lblAlgn val="ctr"/>
        <c:lblOffset val="100"/>
        <c:noMultiLvlLbl val="0"/>
      </c:catAx>
      <c:valAx>
        <c:axId val="113451776"/>
        <c:scaling>
          <c:orientation val="minMax"/>
          <c:max val="35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crossAx val="113376256"/>
        <c:crosses val="autoZero"/>
        <c:crossBetween val="between"/>
        <c:majorUnit val="5"/>
      </c:valAx>
      <c:spPr>
        <a:noFill/>
      </c:spPr>
    </c:plotArea>
    <c:legend>
      <c:legendPos val="r"/>
      <c:layout>
        <c:manualLayout>
          <c:xMode val="edge"/>
          <c:yMode val="edge"/>
          <c:x val="0.86348828625465779"/>
          <c:y val="0.2032808222661113"/>
          <c:w val="0.12185522660525561"/>
          <c:h val="0.1342687403016978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820147481564783E-2"/>
          <c:y val="1.2955813074207873E-2"/>
          <c:w val="0.95445319335083112"/>
          <c:h val="0.9230364816046496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FIG_2.1!$B$50</c:f>
              <c:strCache>
                <c:ptCount val="1"/>
                <c:pt idx="0">
                  <c:v>Grave 
deprivazione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cat>
            <c:strRef>
              <c:f>FIG_2.1!$A$52:$A$61</c:f>
              <c:strCache>
                <c:ptCount val="10"/>
                <c:pt idx="0">
                  <c:v>Totale </c:v>
                </c:pt>
                <c:pt idx="1">
                  <c:v>Classe dirigente</c:v>
                </c:pt>
                <c:pt idx="2">
                  <c:v>Pensioni d’argento</c:v>
                </c:pt>
                <c:pt idx="3">
                  <c:v>Famiglie di impiegati</c:v>
                </c:pt>
                <c:pt idx="4">
                  <c:v>Giovani blue-collar</c:v>
                </c:pt>
                <c:pt idx="5">
                  <c:v>Famiglie degli operai in pensione</c:v>
                </c:pt>
                <c:pt idx="6">
                  <c:v>Anziane sole e giovani disoccupati</c:v>
                </c:pt>
                <c:pt idx="7">
                  <c:v>Famiglie tradizionali della provincia</c:v>
                </c:pt>
                <c:pt idx="8">
                  <c:v>Famiglie a basso reddito di soli italiani</c:v>
                </c:pt>
                <c:pt idx="9">
                  <c:v>Famiglie a basso reddito con stranieri</c:v>
                </c:pt>
              </c:strCache>
            </c:strRef>
          </c:cat>
          <c:val>
            <c:numRef>
              <c:f>FIG_2.1!$F$67</c:f>
              <c:numCache>
                <c:formatCode>General</c:formatCode>
                <c:ptCount val="1"/>
              </c:numCache>
            </c:numRef>
          </c:val>
        </c:ser>
        <c:ser>
          <c:idx val="0"/>
          <c:order val="1"/>
          <c:tx>
            <c:strRef>
              <c:f>FIG_2.1!$C$50</c:f>
              <c:strCache>
                <c:ptCount val="1"/>
                <c:pt idx="0">
                  <c:v>Bassa intensità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</c:spPr>
          <c:invertIfNegative val="0"/>
          <c:cat>
            <c:strRef>
              <c:f>FIG_2.1!$A$52:$A$61</c:f>
              <c:strCache>
                <c:ptCount val="10"/>
                <c:pt idx="0">
                  <c:v>Totale </c:v>
                </c:pt>
                <c:pt idx="1">
                  <c:v>Classe dirigente</c:v>
                </c:pt>
                <c:pt idx="2">
                  <c:v>Pensioni d’argento</c:v>
                </c:pt>
                <c:pt idx="3">
                  <c:v>Famiglie di impiegati</c:v>
                </c:pt>
                <c:pt idx="4">
                  <c:v>Giovani blue-collar</c:v>
                </c:pt>
                <c:pt idx="5">
                  <c:v>Famiglie degli operai in pensione</c:v>
                </c:pt>
                <c:pt idx="6">
                  <c:v>Anziane sole e giovani disoccupati</c:v>
                </c:pt>
                <c:pt idx="7">
                  <c:v>Famiglie tradizionali della provincia</c:v>
                </c:pt>
                <c:pt idx="8">
                  <c:v>Famiglie a basso reddito di soli italiani</c:v>
                </c:pt>
                <c:pt idx="9">
                  <c:v>Famiglie a basso reddito con stranieri</c:v>
                </c:pt>
              </c:strCache>
            </c:strRef>
          </c:cat>
          <c:val>
            <c:numRef>
              <c:f>FIG_2.1!$E$68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FIG_2.1!$D$50</c:f>
              <c:strCache>
                <c:ptCount val="1"/>
                <c:pt idx="0">
                  <c:v>Rischio di povertà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</c:spPr>
          <c:invertIfNegative val="0"/>
          <c:cat>
            <c:strRef>
              <c:f>FIG_2.1!$A$52:$A$61</c:f>
              <c:strCache>
                <c:ptCount val="10"/>
                <c:pt idx="0">
                  <c:v>Totale </c:v>
                </c:pt>
                <c:pt idx="1">
                  <c:v>Classe dirigente</c:v>
                </c:pt>
                <c:pt idx="2">
                  <c:v>Pensioni d’argento</c:v>
                </c:pt>
                <c:pt idx="3">
                  <c:v>Famiglie di impiegati</c:v>
                </c:pt>
                <c:pt idx="4">
                  <c:v>Giovani blue-collar</c:v>
                </c:pt>
                <c:pt idx="5">
                  <c:v>Famiglie degli operai in pensione</c:v>
                </c:pt>
                <c:pt idx="6">
                  <c:v>Anziane sole e giovani disoccupati</c:v>
                </c:pt>
                <c:pt idx="7">
                  <c:v>Famiglie tradizionali della provincia</c:v>
                </c:pt>
                <c:pt idx="8">
                  <c:v>Famiglie a basso reddito di soli italiani</c:v>
                </c:pt>
                <c:pt idx="9">
                  <c:v>Famiglie a basso reddito con stranieri</c:v>
                </c:pt>
              </c:strCache>
            </c:strRef>
          </c:cat>
          <c:val>
            <c:numRef>
              <c:f>FIG_2.1!$F$68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FIG_2.1!$F$50</c:f>
              <c:strCache>
                <c:ptCount val="1"/>
                <c:pt idx="0">
                  <c:v>Rischio di povertà o 
di esclusione sociale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</c:spPr>
          <c:invertIfNegative val="0"/>
          <c:cat>
            <c:strRef>
              <c:f>FIG_2.1!$A$52:$A$61</c:f>
              <c:strCache>
                <c:ptCount val="10"/>
                <c:pt idx="0">
                  <c:v>Totale </c:v>
                </c:pt>
                <c:pt idx="1">
                  <c:v>Classe dirigente</c:v>
                </c:pt>
                <c:pt idx="2">
                  <c:v>Pensioni d’argento</c:v>
                </c:pt>
                <c:pt idx="3">
                  <c:v>Famiglie di impiegati</c:v>
                </c:pt>
                <c:pt idx="4">
                  <c:v>Giovani blue-collar</c:v>
                </c:pt>
                <c:pt idx="5">
                  <c:v>Famiglie degli operai in pensione</c:v>
                </c:pt>
                <c:pt idx="6">
                  <c:v>Anziane sole e giovani disoccupati</c:v>
                </c:pt>
                <c:pt idx="7">
                  <c:v>Famiglie tradizionali della provincia</c:v>
                </c:pt>
                <c:pt idx="8">
                  <c:v>Famiglie a basso reddito di soli italiani</c:v>
                </c:pt>
                <c:pt idx="9">
                  <c:v>Famiglie a basso reddito con stranieri</c:v>
                </c:pt>
              </c:strCache>
            </c:strRef>
          </c:cat>
          <c:val>
            <c:numRef>
              <c:f>FIG_2.1!$F$69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overlap val="27"/>
        <c:axId val="107492096"/>
        <c:axId val="107493632"/>
      </c:barChart>
      <c:catAx>
        <c:axId val="107492096"/>
        <c:scaling>
          <c:orientation val="minMax"/>
        </c:scaling>
        <c:delete val="1"/>
        <c:axPos val="l"/>
        <c:majorTickMark val="out"/>
        <c:minorTickMark val="none"/>
        <c:tickLblPos val="nextTo"/>
        <c:crossAx val="107493632"/>
        <c:crosses val="autoZero"/>
        <c:auto val="1"/>
        <c:lblAlgn val="ctr"/>
        <c:lblOffset val="100"/>
        <c:noMultiLvlLbl val="0"/>
      </c:catAx>
      <c:valAx>
        <c:axId val="107493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49209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8.4848484848484854E-2"/>
          <c:y val="0.15526122552870453"/>
          <c:w val="0.9126034359341445"/>
          <c:h val="0.6515796586333247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574134014976889E-2"/>
          <c:y val="4.8654612468577989E-2"/>
          <c:w val="0.93316864465051175"/>
          <c:h val="0.77077738821286701"/>
        </c:manualLayout>
      </c:layout>
      <c:barChart>
        <c:barDir val="col"/>
        <c:grouping val="stacked"/>
        <c:varyColors val="0"/>
        <c:ser>
          <c:idx val="4"/>
          <c:order val="3"/>
          <c:tx>
            <c:strRef>
              <c:f>'FIG. 2.2'!$F$33</c:f>
              <c:strCache>
                <c:ptCount val="1"/>
                <c:pt idx="0">
                  <c:v>1° quarto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'FIG. 2.2'!$A$34:$A$43</c:f>
              <c:strCache>
                <c:ptCount val="10"/>
                <c:pt idx="0">
                  <c:v>Famiglie a basso reddito con stranieri</c:v>
                </c:pt>
                <c:pt idx="1">
                  <c:v>Famiglie a basso reddito di soli italiani</c:v>
                </c:pt>
                <c:pt idx="2">
                  <c:v>Famiglie tradizionali della provincia</c:v>
                </c:pt>
                <c:pt idx="3">
                  <c:v>Anziane sole e giovani disoccuapti</c:v>
                </c:pt>
                <c:pt idx="4">
                  <c:v>Famiglie degli operai in pensione</c:v>
                </c:pt>
                <c:pt idx="5">
                  <c:v>Giovani blue-collar</c:v>
                </c:pt>
                <c:pt idx="6">
                  <c:v>Famiglie di impiegati</c:v>
                </c:pt>
                <c:pt idx="7">
                  <c:v>Pensioni d'argento</c:v>
                </c:pt>
                <c:pt idx="8">
                  <c:v>Classe dirigente</c:v>
                </c:pt>
                <c:pt idx="9">
                  <c:v>Totale famiglie</c:v>
                </c:pt>
              </c:strCache>
            </c:strRef>
          </c:cat>
          <c:val>
            <c:numRef>
              <c:f>'FIG. 2.2'!$F$34:$F$43</c:f>
              <c:numCache>
                <c:formatCode>0.0</c:formatCode>
                <c:ptCount val="10"/>
                <c:pt idx="0">
                  <c:v>43.521743457060403</c:v>
                </c:pt>
                <c:pt idx="1">
                  <c:v>49.278535177629621</c:v>
                </c:pt>
                <c:pt idx="2">
                  <c:v>52.178326201612101</c:v>
                </c:pt>
                <c:pt idx="3">
                  <c:v>53.791422032042988</c:v>
                </c:pt>
                <c:pt idx="4">
                  <c:v>73.317394765648331</c:v>
                </c:pt>
                <c:pt idx="5">
                  <c:v>72.36759876604637</c:v>
                </c:pt>
                <c:pt idx="6">
                  <c:v>90.294208378943182</c:v>
                </c:pt>
                <c:pt idx="7">
                  <c:v>98.822270872723649</c:v>
                </c:pt>
                <c:pt idx="8">
                  <c:v>118.84764653199322</c:v>
                </c:pt>
                <c:pt idx="9">
                  <c:v>69.293810329386005</c:v>
                </c:pt>
              </c:numCache>
            </c:numRef>
          </c:val>
        </c:ser>
        <c:ser>
          <c:idx val="2"/>
          <c:order val="4"/>
          <c:tx>
            <c:strRef>
              <c:f>'FIG. 2.2'!$D$33</c:f>
              <c:strCache>
                <c:ptCount val="1"/>
                <c:pt idx="0">
                  <c:v>3° quarto- 1° quarto</c:v>
                </c:pt>
              </c:strCache>
            </c:strRef>
          </c:tx>
          <c:spPr>
            <a:solidFill>
              <a:srgbClr val="8AC9D0"/>
            </a:solidFill>
            <a:ln>
              <a:noFill/>
            </a:ln>
            <a:effectLst/>
          </c:spPr>
          <c:invertIfNegative val="0"/>
          <c:cat>
            <c:strRef>
              <c:f>'FIG. 2.2'!$A$34:$A$43</c:f>
              <c:strCache>
                <c:ptCount val="10"/>
                <c:pt idx="0">
                  <c:v>Famiglie a basso reddito con stranieri</c:v>
                </c:pt>
                <c:pt idx="1">
                  <c:v>Famiglie a basso reddito di soli italiani</c:v>
                </c:pt>
                <c:pt idx="2">
                  <c:v>Famiglie tradizionali della provincia</c:v>
                </c:pt>
                <c:pt idx="3">
                  <c:v>Anziane sole e giovani disoccuapti</c:v>
                </c:pt>
                <c:pt idx="4">
                  <c:v>Famiglie degli operai in pensione</c:v>
                </c:pt>
                <c:pt idx="5">
                  <c:v>Giovani blue-collar</c:v>
                </c:pt>
                <c:pt idx="6">
                  <c:v>Famiglie di impiegati</c:v>
                </c:pt>
                <c:pt idx="7">
                  <c:v>Pensioni d'argento</c:v>
                </c:pt>
                <c:pt idx="8">
                  <c:v>Classe dirigente</c:v>
                </c:pt>
                <c:pt idx="9">
                  <c:v>Totale famiglie</c:v>
                </c:pt>
              </c:strCache>
            </c:strRef>
          </c:cat>
          <c:val>
            <c:numRef>
              <c:f>'FIG. 2.2'!$D$34:$D$43</c:f>
              <c:numCache>
                <c:formatCode>0.0</c:formatCode>
                <c:ptCount val="10"/>
                <c:pt idx="0">
                  <c:v>42.496765847347994</c:v>
                </c:pt>
                <c:pt idx="1">
                  <c:v>49.260622947556968</c:v>
                </c:pt>
                <c:pt idx="2">
                  <c:v>53.416160812021111</c:v>
                </c:pt>
                <c:pt idx="3">
                  <c:v>57.592795303015222</c:v>
                </c:pt>
                <c:pt idx="4">
                  <c:v>49.724698975022392</c:v>
                </c:pt>
                <c:pt idx="5">
                  <c:v>57.152751517563928</c:v>
                </c:pt>
                <c:pt idx="6">
                  <c:v>62.716887252462897</c:v>
                </c:pt>
                <c:pt idx="7">
                  <c:v>76.284704945765739</c:v>
                </c:pt>
                <c:pt idx="8">
                  <c:v>107.21131455866255</c:v>
                </c:pt>
                <c:pt idx="9">
                  <c:v>66.069559160115446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7536384"/>
        <c:axId val="107537920"/>
      </c:barChart>
      <c:lineChart>
        <c:grouping val="standard"/>
        <c:varyColors val="0"/>
        <c:ser>
          <c:idx val="0"/>
          <c:order val="0"/>
          <c:tx>
            <c:strRef>
              <c:f>'FIG. 2.2'!$B$33</c:f>
              <c:strCache>
                <c:ptCount val="1"/>
                <c:pt idx="0">
                  <c:v>Reddito medio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1002A"/>
              </a:solidFill>
              <a:ln w="9525">
                <a:noFill/>
              </a:ln>
              <a:effectLst/>
            </c:spPr>
          </c:marker>
          <c:cat>
            <c:strRef>
              <c:f>'FIG. 2.2'!$A$34:$A$43</c:f>
              <c:strCache>
                <c:ptCount val="10"/>
                <c:pt idx="0">
                  <c:v>Famiglie a basso reddito con stranieri</c:v>
                </c:pt>
                <c:pt idx="1">
                  <c:v>Famiglie a basso reddito di soli italiani</c:v>
                </c:pt>
                <c:pt idx="2">
                  <c:v>Famiglie tradizionali della provincia</c:v>
                </c:pt>
                <c:pt idx="3">
                  <c:v>Anziane sole e giovani disoccuapti</c:v>
                </c:pt>
                <c:pt idx="4">
                  <c:v>Famiglie degli operai in pensione</c:v>
                </c:pt>
                <c:pt idx="5">
                  <c:v>Giovani blue-collar</c:v>
                </c:pt>
                <c:pt idx="6">
                  <c:v>Famiglie di impiegati</c:v>
                </c:pt>
                <c:pt idx="7">
                  <c:v>Pensioni d'argento</c:v>
                </c:pt>
                <c:pt idx="8">
                  <c:v>Classe dirigente</c:v>
                </c:pt>
                <c:pt idx="9">
                  <c:v>Totale famiglie</c:v>
                </c:pt>
              </c:strCache>
            </c:strRef>
          </c:cat>
          <c:val>
            <c:numRef>
              <c:f>'FIG. 2.2'!$B$34:$B$43</c:f>
              <c:numCache>
                <c:formatCode>0.0</c:formatCode>
                <c:ptCount val="10"/>
                <c:pt idx="0">
                  <c:v>66.336600656781769</c:v>
                </c:pt>
                <c:pt idx="1">
                  <c:v>77.61792218131157</c:v>
                </c:pt>
                <c:pt idx="2">
                  <c:v>82.659468603841191</c:v>
                </c:pt>
                <c:pt idx="3">
                  <c:v>88.765548810826942</c:v>
                </c:pt>
                <c:pt idx="4">
                  <c:v>102.52169370086577</c:v>
                </c:pt>
                <c:pt idx="5">
                  <c:v>105.87988854612401</c:v>
                </c:pt>
                <c:pt idx="6">
                  <c:v>125.32033038113246</c:v>
                </c:pt>
                <c:pt idx="7">
                  <c:v>145.53507811722559</c:v>
                </c:pt>
                <c:pt idx="8">
                  <c:v>186.94880087570905</c:v>
                </c:pt>
                <c:pt idx="9">
                  <c:v>110.0455269181013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'FIG. 2.2'!$C$33</c:f>
              <c:strCache>
                <c:ptCount val="1"/>
                <c:pt idx="0">
                  <c:v>10% più ricco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'FIG. 2.2'!$A$34:$A$43</c:f>
              <c:strCache>
                <c:ptCount val="10"/>
                <c:pt idx="0">
                  <c:v>Famiglie a basso reddito con stranieri</c:v>
                </c:pt>
                <c:pt idx="1">
                  <c:v>Famiglie a basso reddito di soli italiani</c:v>
                </c:pt>
                <c:pt idx="2">
                  <c:v>Famiglie tradizionali della provincia</c:v>
                </c:pt>
                <c:pt idx="3">
                  <c:v>Anziane sole e giovani disoccuapti</c:v>
                </c:pt>
                <c:pt idx="4">
                  <c:v>Famiglie degli operai in pensione</c:v>
                </c:pt>
                <c:pt idx="5">
                  <c:v>Giovani blue-collar</c:v>
                </c:pt>
                <c:pt idx="6">
                  <c:v>Famiglie di impiegati</c:v>
                </c:pt>
                <c:pt idx="7">
                  <c:v>Pensioni d'argento</c:v>
                </c:pt>
                <c:pt idx="8">
                  <c:v>Classe dirigente</c:v>
                </c:pt>
                <c:pt idx="9">
                  <c:v>Totale famiglie</c:v>
                </c:pt>
              </c:strCache>
            </c:strRef>
          </c:cat>
          <c:val>
            <c:numRef>
              <c:f>'FIG. 2.2'!$C$34:$C$43</c:f>
              <c:numCache>
                <c:formatCode>0.0</c:formatCode>
                <c:ptCount val="10"/>
                <c:pt idx="0">
                  <c:v>111.68773012240023</c:v>
                </c:pt>
                <c:pt idx="1">
                  <c:v>129.07289282515671</c:v>
                </c:pt>
                <c:pt idx="2">
                  <c:v>136.1677778883471</c:v>
                </c:pt>
                <c:pt idx="3">
                  <c:v>149.62682854015327</c:v>
                </c:pt>
                <c:pt idx="4">
                  <c:v>154.88108269479551</c:v>
                </c:pt>
                <c:pt idx="5">
                  <c:v>161.49865658274456</c:v>
                </c:pt>
                <c:pt idx="6">
                  <c:v>188.06184694994525</c:v>
                </c:pt>
                <c:pt idx="7">
                  <c:v>226.93302816200617</c:v>
                </c:pt>
                <c:pt idx="8">
                  <c:v>307.85152751517563</c:v>
                </c:pt>
                <c:pt idx="9">
                  <c:v>180.56687232560455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'FIG. 2.2'!$E$33</c:f>
              <c:strCache>
                <c:ptCount val="1"/>
                <c:pt idx="0">
                  <c:v>Reddito mediano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rgbClr val="FABB00"/>
              </a:solidFill>
              <a:ln w="9525">
                <a:noFill/>
              </a:ln>
              <a:effectLst/>
            </c:spPr>
          </c:marker>
          <c:cat>
            <c:strRef>
              <c:f>'FIG. 2.2'!$A$34:$A$43</c:f>
              <c:strCache>
                <c:ptCount val="10"/>
                <c:pt idx="0">
                  <c:v>Famiglie a basso reddito con stranieri</c:v>
                </c:pt>
                <c:pt idx="1">
                  <c:v>Famiglie a basso reddito di soli italiani</c:v>
                </c:pt>
                <c:pt idx="2">
                  <c:v>Famiglie tradizionali della provincia</c:v>
                </c:pt>
                <c:pt idx="3">
                  <c:v>Anziane sole e giovani disoccuapti</c:v>
                </c:pt>
                <c:pt idx="4">
                  <c:v>Famiglie degli operai in pensione</c:v>
                </c:pt>
                <c:pt idx="5">
                  <c:v>Giovani blue-collar</c:v>
                </c:pt>
                <c:pt idx="6">
                  <c:v>Famiglie di impiegati</c:v>
                </c:pt>
                <c:pt idx="7">
                  <c:v>Pensioni d'argento</c:v>
                </c:pt>
                <c:pt idx="8">
                  <c:v>Classe dirigente</c:v>
                </c:pt>
                <c:pt idx="9">
                  <c:v>Totale famiglie</c:v>
                </c:pt>
              </c:strCache>
            </c:strRef>
          </c:cat>
          <c:val>
            <c:numRef>
              <c:f>'FIG. 2.2'!$E$34:$E$43</c:f>
              <c:numCache>
                <c:formatCode>0.0</c:formatCode>
                <c:ptCount val="10"/>
                <c:pt idx="0">
                  <c:v>62.011145387600749</c:v>
                </c:pt>
                <c:pt idx="1">
                  <c:v>72.339038710319443</c:v>
                </c:pt>
                <c:pt idx="2">
                  <c:v>75.35078117225595</c:v>
                </c:pt>
                <c:pt idx="3">
                  <c:v>81.042889839785047</c:v>
                </c:pt>
                <c:pt idx="4">
                  <c:v>96.303114737784853</c:v>
                </c:pt>
                <c:pt idx="5">
                  <c:v>102.13205294059111</c:v>
                </c:pt>
                <c:pt idx="6">
                  <c:v>120.12140511493681</c:v>
                </c:pt>
                <c:pt idx="7">
                  <c:v>133.10826947955019</c:v>
                </c:pt>
                <c:pt idx="8">
                  <c:v>164.67971937506221</c:v>
                </c:pt>
                <c:pt idx="9">
                  <c:v>100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'FIG. 2.2'!$G$33</c:f>
              <c:strCache>
                <c:ptCount val="1"/>
                <c:pt idx="0">
                  <c:v>10% più povero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cat>
            <c:strRef>
              <c:f>'FIG. 2.2'!$A$34:$A$43</c:f>
              <c:strCache>
                <c:ptCount val="10"/>
                <c:pt idx="0">
                  <c:v>Famiglie a basso reddito con stranieri</c:v>
                </c:pt>
                <c:pt idx="1">
                  <c:v>Famiglie a basso reddito di soli italiani</c:v>
                </c:pt>
                <c:pt idx="2">
                  <c:v>Famiglie tradizionali della provincia</c:v>
                </c:pt>
                <c:pt idx="3">
                  <c:v>Anziane sole e giovani disoccuapti</c:v>
                </c:pt>
                <c:pt idx="4">
                  <c:v>Famiglie degli operai in pensione</c:v>
                </c:pt>
                <c:pt idx="5">
                  <c:v>Giovani blue-collar</c:v>
                </c:pt>
                <c:pt idx="6">
                  <c:v>Famiglie di impiegati</c:v>
                </c:pt>
                <c:pt idx="7">
                  <c:v>Pensioni d'argento</c:v>
                </c:pt>
                <c:pt idx="8">
                  <c:v>Classe dirigente</c:v>
                </c:pt>
                <c:pt idx="9">
                  <c:v>Totale famiglie</c:v>
                </c:pt>
              </c:strCache>
            </c:strRef>
          </c:cat>
          <c:val>
            <c:numRef>
              <c:f>'FIG. 2.2'!$G$34:$G$43</c:f>
              <c:numCache>
                <c:formatCode>0.0</c:formatCode>
                <c:ptCount val="10"/>
                <c:pt idx="0">
                  <c:v>25.863269977112154</c:v>
                </c:pt>
                <c:pt idx="1">
                  <c:v>28.659568116230471</c:v>
                </c:pt>
                <c:pt idx="2">
                  <c:v>32.936212558463531</c:v>
                </c:pt>
                <c:pt idx="3">
                  <c:v>28.679470594088961</c:v>
                </c:pt>
                <c:pt idx="4">
                  <c:v>56.884615384615387</c:v>
                </c:pt>
                <c:pt idx="5">
                  <c:v>49.562145487113149</c:v>
                </c:pt>
                <c:pt idx="6">
                  <c:v>62.770673698875513</c:v>
                </c:pt>
                <c:pt idx="7">
                  <c:v>71.161309583043092</c:v>
                </c:pt>
                <c:pt idx="8">
                  <c:v>85.371678774007364</c:v>
                </c:pt>
                <c:pt idx="9">
                  <c:v>45.536471290675692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2700" cap="flat" cmpd="sng" algn="ctr">
              <a:solidFill>
                <a:srgbClr val="00324B"/>
              </a:solidFill>
              <a:round/>
            </a:ln>
            <a:effectLst/>
          </c:spPr>
        </c:hiLowLines>
        <c:marker val="1"/>
        <c:smooth val="0"/>
        <c:axId val="107536384"/>
        <c:axId val="107537920"/>
      </c:lineChart>
      <c:catAx>
        <c:axId val="10753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" lastClr="FFFFFF">
                  <a:lumMod val="10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2">
                <a:lumMod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07537920"/>
        <c:crossesAt val="100"/>
        <c:auto val="1"/>
        <c:lblAlgn val="ctr"/>
        <c:lblOffset val="100"/>
        <c:noMultiLvlLbl val="0"/>
      </c:catAx>
      <c:valAx>
        <c:axId val="107537920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100000"/>
                </a:sys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0753638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</c:legendEntry>
      <c:legendEntry>
        <c:idx val="3"/>
        <c:delete val="1"/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</c:legendEntry>
      <c:legendEntry>
        <c:idx val="5"/>
        <c:delete val="1"/>
      </c:legendEntry>
      <c:layout>
        <c:manualLayout>
          <c:xMode val="edge"/>
          <c:yMode val="edge"/>
          <c:x val="7.8772792757137236E-2"/>
          <c:y val="1.1844458938276379E-2"/>
          <c:w val="0.32906154015552319"/>
          <c:h val="5.820292511504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53267341575996E-2"/>
          <c:y val="1.709697855874907E-2"/>
          <c:w val="0.89772545662100456"/>
          <c:h val="0.91858866057838662"/>
        </c:manualLayout>
      </c:layout>
      <c:bubbleChart>
        <c:varyColors val="0"/>
        <c:ser>
          <c:idx val="0"/>
          <c:order val="0"/>
          <c:spPr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38DD5"/>
              </a:solidFill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rgbClr val="FABB00"/>
              </a:soli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00324A"/>
              </a:soli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53822C"/>
              </a:solidFill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solidFill>
                <a:srgbClr val="8AC9DA"/>
              </a:solidFill>
              <a:ln w="25400">
                <a:noFill/>
              </a:ln>
            </c:spPr>
          </c:dPt>
          <c:dPt>
            <c:idx val="6"/>
            <c:invertIfNegative val="0"/>
            <c:bubble3D val="0"/>
            <c:spPr>
              <a:solidFill>
                <a:srgbClr val="C1002A"/>
              </a:solidFill>
              <a:ln w="25400">
                <a:noFill/>
              </a:ln>
            </c:spPr>
          </c:dPt>
          <c:dPt>
            <c:idx val="7"/>
            <c:invertIfNegative val="0"/>
            <c:bubble3D val="0"/>
            <c:spPr>
              <a:solidFill>
                <a:srgbClr val="803926"/>
              </a:solidFill>
              <a:ln w="25400">
                <a:noFill/>
              </a:ln>
            </c:spPr>
          </c:dPt>
          <c:dPt>
            <c:idx val="8"/>
            <c:invertIfNegative val="0"/>
            <c:bubble3D val="0"/>
            <c:spPr>
              <a:solidFill>
                <a:srgbClr val="838BB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0.2994838280060883"/>
                  <c:y val="9.870433789954337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Famiglie a basso </a:t>
                    </a:r>
                  </a:p>
                  <a:p>
                    <a:r>
                      <a:rPr lang="en-US"/>
                      <a:t>reddito con stranieri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9285007610350076E-2"/>
                  <c:y val="2.89863013698631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Famiglie a basso </a:t>
                    </a:r>
                  </a:p>
                  <a:p>
                    <a:r>
                      <a:rPr lang="en-US"/>
                      <a:t>reddito di soli italiani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9765860949199757"/>
                  <c:y val="2.6680929953668716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Famiglie </a:t>
                    </a:r>
                  </a:p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degli operai </a:t>
                    </a:r>
                  </a:p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in pensione</a:t>
                    </a:r>
                  </a:p>
                </c:rich>
              </c:tx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26172903860414543"/>
                  <c:y val="-7.5053678808332282E-3"/>
                </c:manualLayout>
              </c:layout>
              <c:tx>
                <c:strRef>
                  <c:f>FIG_2.3!$A$81</c:f>
                  <c:strCache>
                    <c:ptCount val="1"/>
                    <c:pt idx="0">
                      <c:v>Famiglie tradizionali della provincia 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9147640791476411E-3"/>
                  <c:y val="-2.0447108066971079E-3"/>
                </c:manualLayout>
              </c:layout>
              <c:tx>
                <c:strRef>
                  <c:f>FIG_2.3!$A$82</c:f>
                  <c:strCache>
                    <c:ptCount val="1"/>
                    <c:pt idx="0">
                      <c:v>Famiglie di impiegati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121689497716895E-2"/>
                  <c:y val="-5.5859969558599691E-4"/>
                </c:manualLayout>
              </c:layout>
              <c:tx>
                <c:strRef>
                  <c:f>FIG_2.3!$A$83</c:f>
                  <c:strCache>
                    <c:ptCount val="1"/>
                    <c:pt idx="0">
                      <c:v>Giovani blue-collar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6665654468402776E-2"/>
                  <c:y val="-8.1936091672134542E-4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Anziane sole e </a:t>
                    </a:r>
                  </a:p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giovani disoccupati</a:t>
                    </a:r>
                  </a:p>
                </c:rich>
              </c:tx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123896499238965E-2"/>
                  <c:y val="4.1485920852358769E-3"/>
                </c:manualLayout>
              </c:layout>
              <c:tx>
                <c:strRef>
                  <c:f>FIG_2.3!$A$85</c:f>
                  <c:strCache>
                    <c:ptCount val="1"/>
                    <c:pt idx="0">
                      <c:v>Pensioni d’argento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1883561643835613E-3"/>
                  <c:y val="-5.6822678843226788E-3"/>
                </c:manualLayout>
              </c:layout>
              <c:tx>
                <c:strRef>
                  <c:f>FIG_2.3!$A$86</c:f>
                  <c:strCache>
                    <c:ptCount val="1"/>
                    <c:pt idx="0">
                      <c:v>Classe dirigente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FIG_2.3!$B$78:$B$86</c:f>
              <c:numCache>
                <c:formatCode>0.000</c:formatCode>
                <c:ptCount val="9"/>
                <c:pt idx="0">
                  <c:v>0.28266000000000002</c:v>
                </c:pt>
                <c:pt idx="1">
                  <c:v>0.28992000000000001</c:v>
                </c:pt>
                <c:pt idx="2">
                  <c:v>0.22603999999999999</c:v>
                </c:pt>
                <c:pt idx="3">
                  <c:v>0.28240999999999999</c:v>
                </c:pt>
                <c:pt idx="4">
                  <c:v>0.23197999999999999</c:v>
                </c:pt>
                <c:pt idx="5">
                  <c:v>0.24593999999999999</c:v>
                </c:pt>
                <c:pt idx="6">
                  <c:v>0.32351999999999997</c:v>
                </c:pt>
                <c:pt idx="7">
                  <c:v>0.25668000000000002</c:v>
                </c:pt>
                <c:pt idx="8">
                  <c:v>0.28338999999999998</c:v>
                </c:pt>
              </c:numCache>
            </c:numRef>
          </c:xVal>
          <c:yVal>
            <c:numRef>
              <c:f>FIG_2.3!$C$78:$C$86</c:f>
              <c:numCache>
                <c:formatCode>0.0</c:formatCode>
                <c:ptCount val="9"/>
                <c:pt idx="0">
                  <c:v>60.281051410795797</c:v>
                </c:pt>
                <c:pt idx="1">
                  <c:v>70.532555347821472</c:v>
                </c:pt>
                <c:pt idx="2">
                  <c:v>93.162981333321284</c:v>
                </c:pt>
                <c:pt idx="3">
                  <c:v>75.113883243394781</c:v>
                </c:pt>
                <c:pt idx="4">
                  <c:v>113.88044011493447</c:v>
                </c:pt>
                <c:pt idx="5">
                  <c:v>96.214622721487373</c:v>
                </c:pt>
                <c:pt idx="6">
                  <c:v>80.662568753829063</c:v>
                </c:pt>
                <c:pt idx="7">
                  <c:v>132.24988074757141</c:v>
                </c:pt>
                <c:pt idx="8">
                  <c:v>169.88314392355184</c:v>
                </c:pt>
              </c:numCache>
            </c:numRef>
          </c:yVal>
          <c:bubbleSize>
            <c:numRef>
              <c:f>FIG_2.3!$D$78:$D$86</c:f>
              <c:numCache>
                <c:formatCode>_-* #,##0_-;\-* #,##0_-;_-* "-"??_-;_-@_-</c:formatCode>
                <c:ptCount val="9"/>
                <c:pt idx="0">
                  <c:v>1839379.83</c:v>
                </c:pt>
                <c:pt idx="1">
                  <c:v>1926092.26</c:v>
                </c:pt>
                <c:pt idx="2">
                  <c:v>5852345.9699999997</c:v>
                </c:pt>
                <c:pt idx="3">
                  <c:v>846332.77</c:v>
                </c:pt>
                <c:pt idx="4">
                  <c:v>4582300.3</c:v>
                </c:pt>
                <c:pt idx="5">
                  <c:v>2922954.75</c:v>
                </c:pt>
                <c:pt idx="6">
                  <c:v>3551973.92</c:v>
                </c:pt>
                <c:pt idx="7">
                  <c:v>2398961.86</c:v>
                </c:pt>
                <c:pt idx="8">
                  <c:v>1855530.35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07838080"/>
        <c:axId val="107840256"/>
      </c:bubbleChart>
      <c:valAx>
        <c:axId val="107838080"/>
        <c:scaling>
          <c:orientation val="minMax"/>
          <c:max val="0.34000000000000008"/>
          <c:min val="0.2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it-IT" b="0"/>
                  <a:t>Indice</a:t>
                </a:r>
                <a:r>
                  <a:rPr lang="it-IT" b="0" baseline="0"/>
                  <a:t> di Gini</a:t>
                </a:r>
                <a:endParaRPr lang="it-IT" b="0"/>
              </a:p>
            </c:rich>
          </c:tx>
          <c:layout/>
          <c:overlay val="0"/>
        </c:title>
        <c:numFmt formatCode="#,##0.00" sourceLinked="0"/>
        <c:majorTickMark val="none"/>
        <c:minorTickMark val="none"/>
        <c:tickLblPos val="low"/>
        <c:crossAx val="107840256"/>
        <c:crosses val="autoZero"/>
        <c:crossBetween val="midCat"/>
        <c:majorUnit val="2.0000000000000004E-2"/>
      </c:valAx>
      <c:valAx>
        <c:axId val="107840256"/>
        <c:scaling>
          <c:orientation val="minMax"/>
          <c:min val="4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t-IT" sz="700" b="0" i="0" u="none" strike="noStrike" baseline="0">
                    <a:effectLst/>
                  </a:rPr>
                  <a:t>Numero indice del reddito medio equivalente </a:t>
                </a:r>
                <a:endParaRPr lang="it-IT" b="0"/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low"/>
        <c:crossAx val="107838080"/>
        <c:crosses val="autoZero"/>
        <c:crossBetween val="midCat"/>
        <c:majorUnit val="20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4204794158855"/>
          <c:y val="5.1400554097404488E-2"/>
          <c:w val="0.86369281639281215"/>
          <c:h val="0.6387279747028208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FIG_2.4!$A$39</c:f>
              <c:strCache>
                <c:ptCount val="1"/>
                <c:pt idx="0">
                  <c:v>Famiglie a basso reddito con stranieri</c:v>
                </c:pt>
              </c:strCache>
            </c:strRef>
          </c:tx>
          <c:spPr>
            <a:solidFill>
              <a:srgbClr val="538DD5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FIG_2.4!$B$37:$C$37</c:f>
              <c:strCache>
                <c:ptCount val="2"/>
                <c:pt idx="0">
                  <c:v>Quota di 
reddito </c:v>
                </c:pt>
                <c:pt idx="1">
                  <c:v>Quota di 
famiglie</c:v>
                </c:pt>
              </c:strCache>
            </c:strRef>
          </c:cat>
          <c:val>
            <c:numRef>
              <c:f>FIG_2.4!$B$39:$C$39</c:f>
              <c:numCache>
                <c:formatCode>General</c:formatCode>
                <c:ptCount val="2"/>
                <c:pt idx="0">
                  <c:v>4.3</c:v>
                </c:pt>
                <c:pt idx="1">
                  <c:v>7.1</c:v>
                </c:pt>
              </c:numCache>
            </c:numRef>
          </c:val>
        </c:ser>
        <c:ser>
          <c:idx val="1"/>
          <c:order val="1"/>
          <c:tx>
            <c:strRef>
              <c:f>FIG_2.4!$A$40</c:f>
              <c:strCache>
                <c:ptCount val="1"/>
                <c:pt idx="0">
                  <c:v>Famiglie a basso reddito di soli italiani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ABB00"/>
              </a:solidFill>
              <a:ln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rgbClr val="FABB00"/>
              </a:solidFill>
              <a:ln>
                <a:noFill/>
              </a:ln>
            </c:spPr>
          </c:dPt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FIG_2.4!$B$37:$C$37</c:f>
              <c:strCache>
                <c:ptCount val="2"/>
                <c:pt idx="0">
                  <c:v>Quota di 
reddito </c:v>
                </c:pt>
                <c:pt idx="1">
                  <c:v>Quota di 
famiglie</c:v>
                </c:pt>
              </c:strCache>
            </c:strRef>
          </c:cat>
          <c:val>
            <c:numRef>
              <c:f>FIG_2.4!$B$40:$C$40</c:f>
              <c:numCache>
                <c:formatCode>General</c:formatCode>
                <c:ptCount val="2"/>
                <c:pt idx="0">
                  <c:v>5.3</c:v>
                </c:pt>
                <c:pt idx="1">
                  <c:v>7.5</c:v>
                </c:pt>
              </c:numCache>
            </c:numRef>
          </c:val>
        </c:ser>
        <c:ser>
          <c:idx val="2"/>
          <c:order val="2"/>
          <c:tx>
            <c:strRef>
              <c:f>FIG_2.4!$A$41</c:f>
              <c:strCache>
                <c:ptCount val="1"/>
                <c:pt idx="0">
                  <c:v>Famiglie tradizionali della provincia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2.42268174977946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650"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FIG_2.4!$B$37:$C$37</c:f>
              <c:strCache>
                <c:ptCount val="2"/>
                <c:pt idx="0">
                  <c:v>Quota di 
reddito </c:v>
                </c:pt>
                <c:pt idx="1">
                  <c:v>Quota di 
famiglie</c:v>
                </c:pt>
              </c:strCache>
            </c:strRef>
          </c:cat>
          <c:val>
            <c:numRef>
              <c:f>FIG_2.4!$B$41:$C$41</c:f>
              <c:numCache>
                <c:formatCode>General</c:formatCode>
                <c:ptCount val="2"/>
                <c:pt idx="0">
                  <c:v>2.5</c:v>
                </c:pt>
                <c:pt idx="1">
                  <c:v>3.3</c:v>
                </c:pt>
              </c:numCache>
            </c:numRef>
          </c:val>
        </c:ser>
        <c:ser>
          <c:idx val="3"/>
          <c:order val="3"/>
          <c:tx>
            <c:strRef>
              <c:f>FIG_2.4!$A$42</c:f>
              <c:strCache>
                <c:ptCount val="1"/>
                <c:pt idx="0">
                  <c:v>Anziane sole e giovani disoccupati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FIG_2.4!$B$37:$C$37</c:f>
              <c:strCache>
                <c:ptCount val="2"/>
                <c:pt idx="0">
                  <c:v>Quota di 
reddito </c:v>
                </c:pt>
                <c:pt idx="1">
                  <c:v>Quota di 
famiglie</c:v>
                </c:pt>
              </c:strCache>
            </c:strRef>
          </c:cat>
          <c:val>
            <c:numRef>
              <c:f>FIG_2.4!$B$42:$C$42</c:f>
              <c:numCache>
                <c:formatCode>General</c:formatCode>
                <c:ptCount val="2"/>
                <c:pt idx="0">
                  <c:v>11.1</c:v>
                </c:pt>
                <c:pt idx="1">
                  <c:v>13.8</c:v>
                </c:pt>
              </c:numCache>
            </c:numRef>
          </c:val>
        </c:ser>
        <c:ser>
          <c:idx val="4"/>
          <c:order val="4"/>
          <c:tx>
            <c:strRef>
              <c:f>FIG_2.4!$A$43</c:f>
              <c:strCache>
                <c:ptCount val="1"/>
                <c:pt idx="0">
                  <c:v>Famiglie degli operai in pensione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</c:spPr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FIG_2.4!$B$37:$C$37</c:f>
              <c:strCache>
                <c:ptCount val="2"/>
                <c:pt idx="0">
                  <c:v>Quota di 
reddito </c:v>
                </c:pt>
                <c:pt idx="1">
                  <c:v>Quota di 
famiglie</c:v>
                </c:pt>
              </c:strCache>
            </c:strRef>
          </c:cat>
          <c:val>
            <c:numRef>
              <c:f>FIG_2.4!$B$43:$C$43</c:f>
              <c:numCache>
                <c:formatCode>General</c:formatCode>
                <c:ptCount val="2"/>
                <c:pt idx="0">
                  <c:v>21.2</c:v>
                </c:pt>
                <c:pt idx="1">
                  <c:v>22.7</c:v>
                </c:pt>
              </c:numCache>
            </c:numRef>
          </c:val>
        </c:ser>
        <c:ser>
          <c:idx val="5"/>
          <c:order val="5"/>
          <c:tx>
            <c:strRef>
              <c:f>FIG_2.4!$A$44</c:f>
              <c:strCache>
                <c:ptCount val="1"/>
                <c:pt idx="0">
                  <c:v>Giovani blue-collar</c:v>
                </c:pt>
              </c:strCache>
            </c:strRef>
          </c:tx>
          <c:spPr>
            <a:solidFill>
              <a:srgbClr val="8AC9DA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8AC9DA"/>
              </a:solidFill>
              <a:ln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rgbClr val="8AC9DA"/>
              </a:solidFill>
              <a:ln>
                <a:noFill/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FIG_2.4!$B$37:$C$37</c:f>
              <c:strCache>
                <c:ptCount val="2"/>
                <c:pt idx="0">
                  <c:v>Quota di 
reddito </c:v>
                </c:pt>
                <c:pt idx="1">
                  <c:v>Quota di 
famiglie</c:v>
                </c:pt>
              </c:strCache>
            </c:strRef>
          </c:cat>
          <c:val>
            <c:numRef>
              <c:f>FIG_2.4!$B$44:$C$44</c:f>
              <c:numCache>
                <c:formatCode>General</c:formatCode>
                <c:ptCount val="2"/>
                <c:pt idx="0">
                  <c:v>10.9</c:v>
                </c:pt>
                <c:pt idx="1">
                  <c:v>11.3</c:v>
                </c:pt>
              </c:numCache>
            </c:numRef>
          </c:val>
        </c:ser>
        <c:ser>
          <c:idx val="6"/>
          <c:order val="6"/>
          <c:tx>
            <c:strRef>
              <c:f>FIG_2.4!$A$45</c:f>
              <c:strCache>
                <c:ptCount val="1"/>
                <c:pt idx="0">
                  <c:v>Famiglie di impiegati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FIG_2.4!$B$37:$C$37</c:f>
              <c:strCache>
                <c:ptCount val="2"/>
                <c:pt idx="0">
                  <c:v>Quota di 
reddito </c:v>
                </c:pt>
                <c:pt idx="1">
                  <c:v>Quota di 
famiglie</c:v>
                </c:pt>
              </c:strCache>
            </c:strRef>
          </c:cat>
          <c:val>
            <c:numRef>
              <c:f>FIG_2.4!$B$45:$C$45</c:f>
              <c:numCache>
                <c:formatCode>General</c:formatCode>
                <c:ptCount val="2"/>
                <c:pt idx="0">
                  <c:v>20.2</c:v>
                </c:pt>
                <c:pt idx="1">
                  <c:v>17.8</c:v>
                </c:pt>
              </c:numCache>
            </c:numRef>
          </c:val>
        </c:ser>
        <c:ser>
          <c:idx val="7"/>
          <c:order val="7"/>
          <c:tx>
            <c:strRef>
              <c:f>FIG_2.4!$A$46</c:f>
              <c:strCache>
                <c:ptCount val="1"/>
                <c:pt idx="0">
                  <c:v>Pensioni d'argento</c:v>
                </c:pt>
              </c:strCache>
            </c:strRef>
          </c:tx>
          <c:spPr>
            <a:solidFill>
              <a:srgbClr val="803926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FIG_2.4!$B$37:$C$37</c:f>
              <c:strCache>
                <c:ptCount val="2"/>
                <c:pt idx="0">
                  <c:v>Quota di 
reddito </c:v>
                </c:pt>
                <c:pt idx="1">
                  <c:v>Quota di 
famiglie</c:v>
                </c:pt>
              </c:strCache>
            </c:strRef>
          </c:cat>
          <c:val>
            <c:numRef>
              <c:f>FIG_2.4!$B$46:$C$46</c:f>
              <c:numCache>
                <c:formatCode>General</c:formatCode>
                <c:ptCount val="2"/>
                <c:pt idx="0">
                  <c:v>12.3</c:v>
                </c:pt>
                <c:pt idx="1">
                  <c:v>9.3000000000000007</c:v>
                </c:pt>
              </c:numCache>
            </c:numRef>
          </c:val>
        </c:ser>
        <c:ser>
          <c:idx val="8"/>
          <c:order val="8"/>
          <c:tx>
            <c:strRef>
              <c:f>FIG_2.4!$A$47</c:f>
              <c:strCache>
                <c:ptCount val="1"/>
                <c:pt idx="0">
                  <c:v>Classe dirigente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FIG_2.4!$B$37:$C$37</c:f>
              <c:strCache>
                <c:ptCount val="2"/>
                <c:pt idx="0">
                  <c:v>Quota di 
reddito </c:v>
                </c:pt>
                <c:pt idx="1">
                  <c:v>Quota di 
famiglie</c:v>
                </c:pt>
              </c:strCache>
            </c:strRef>
          </c:cat>
          <c:val>
            <c:numRef>
              <c:f>FIG_2.4!$B$47:$C$47</c:f>
              <c:numCache>
                <c:formatCode>General</c:formatCode>
                <c:ptCount val="2"/>
                <c:pt idx="0">
                  <c:v>12.2</c:v>
                </c:pt>
                <c:pt idx="1">
                  <c:v>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7968768"/>
        <c:axId val="107995136"/>
      </c:barChart>
      <c:catAx>
        <c:axId val="107968768"/>
        <c:scaling>
          <c:orientation val="minMax"/>
        </c:scaling>
        <c:delete val="0"/>
        <c:axPos val="l"/>
        <c:majorTickMark val="out"/>
        <c:minorTickMark val="none"/>
        <c:tickLblPos val="nextTo"/>
        <c:crossAx val="107995136"/>
        <c:crosses val="autoZero"/>
        <c:auto val="1"/>
        <c:lblAlgn val="ctr"/>
        <c:lblOffset val="100"/>
        <c:noMultiLvlLbl val="0"/>
      </c:catAx>
      <c:valAx>
        <c:axId val="107995136"/>
        <c:scaling>
          <c:orientation val="minMax"/>
          <c:max val="100"/>
        </c:scaling>
        <c:delete val="0"/>
        <c:axPos val="b"/>
        <c:numFmt formatCode="#,##0" sourceLinked="0"/>
        <c:majorTickMark val="out"/>
        <c:minorTickMark val="none"/>
        <c:tickLblPos val="nextTo"/>
        <c:crossAx val="1079687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9.7742302514903512E-2"/>
          <c:y val="0.76483692098214684"/>
          <c:w val="0.85118755093755627"/>
          <c:h val="0.21469171302392662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1299689233761"/>
          <c:y val="7.2990913404567911E-2"/>
          <c:w val="0.86389163219004406"/>
          <c:h val="0.85401817319086415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rgbClr val="FABB00"/>
              </a:solidFill>
              <a:ln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</c:spPr>
          </c:dPt>
          <c:dPt>
            <c:idx val="5"/>
            <c:invertIfNegative val="0"/>
            <c:bubble3D val="0"/>
            <c:spPr>
              <a:solidFill>
                <a:srgbClr val="8AC9DA"/>
              </a:solidFill>
              <a:ln>
                <a:noFill/>
              </a:ln>
            </c:spPr>
          </c:dPt>
          <c:dPt>
            <c:idx val="6"/>
            <c:invertIfNegative val="0"/>
            <c:bubble3D val="0"/>
            <c:spPr>
              <a:solidFill>
                <a:srgbClr val="53822C"/>
              </a:solidFill>
              <a:ln>
                <a:noFill/>
              </a:ln>
            </c:spPr>
          </c:dPt>
          <c:dPt>
            <c:idx val="7"/>
            <c:invertIfNegative val="0"/>
            <c:bubble3D val="0"/>
            <c:spPr>
              <a:solidFill>
                <a:srgbClr val="803926"/>
              </a:solidFill>
            </c:spPr>
          </c:dPt>
          <c:dPt>
            <c:idx val="8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</c:spPr>
          </c:dPt>
          <c:dLbls>
            <c:dLbl>
              <c:idx val="1"/>
              <c:layout>
                <c:manualLayout>
                  <c:x val="0"/>
                  <c:y val="3.222556883203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4.833835324805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4.833835324805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4.833835324805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4.833835324805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8.0563922080097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8.0563922080097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0.11278949091213585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FIG_2.4!$B$50:$B$58</c:f>
              <c:numCache>
                <c:formatCode>General</c:formatCode>
                <c:ptCount val="9"/>
              </c:numCache>
            </c:numRef>
          </c:cat>
          <c:val>
            <c:numRef>
              <c:f>FIG_2.4!$E$39:$E$47</c:f>
              <c:numCache>
                <c:formatCode>0.0</c:formatCode>
                <c:ptCount val="9"/>
                <c:pt idx="0">
                  <c:v>60.563380281690137</c:v>
                </c:pt>
                <c:pt idx="1">
                  <c:v>70.666666666666671</c:v>
                </c:pt>
                <c:pt idx="2">
                  <c:v>75.757575757575751</c:v>
                </c:pt>
                <c:pt idx="3">
                  <c:v>80.434782608695642</c:v>
                </c:pt>
                <c:pt idx="4">
                  <c:v>93.392070484581495</c:v>
                </c:pt>
                <c:pt idx="5">
                  <c:v>96.460176991150433</c:v>
                </c:pt>
                <c:pt idx="6">
                  <c:v>113.48314606741572</c:v>
                </c:pt>
                <c:pt idx="7">
                  <c:v>132.25806451612902</c:v>
                </c:pt>
                <c:pt idx="8">
                  <c:v>169.44444444444443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08158976"/>
        <c:axId val="108160512"/>
      </c:barChart>
      <c:catAx>
        <c:axId val="10815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crossAx val="108160512"/>
        <c:crossesAt val="100"/>
        <c:auto val="1"/>
        <c:lblAlgn val="ctr"/>
        <c:lblOffset val="100"/>
        <c:noMultiLvlLbl val="0"/>
      </c:catAx>
      <c:valAx>
        <c:axId val="108160512"/>
        <c:scaling>
          <c:orientation val="minMax"/>
          <c:max val="175"/>
          <c:min val="5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08158976"/>
        <c:crosses val="autoZero"/>
        <c:crossBetween val="between"/>
        <c:majorUnit val="50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844345365956086"/>
          <c:y val="3.1134142420231659E-2"/>
          <c:w val="0.61353015786504406"/>
          <c:h val="0.7404708024239826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FIG_2.6!$B$41</c:f>
              <c:strCache>
                <c:ptCount val="1"/>
                <c:pt idx="0">
                  <c:v>Centro dell'area 
metropolitana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FIG_2.6!$A$43:$A$52</c:f>
              <c:strCache>
                <c:ptCount val="10"/>
                <c:pt idx="0">
                  <c:v>Totale famiglie</c:v>
                </c:pt>
                <c:pt idx="1">
                  <c:v>Classe dirigente</c:v>
                </c:pt>
                <c:pt idx="2">
                  <c:v>Pensioni d'argento</c:v>
                </c:pt>
                <c:pt idx="3">
                  <c:v>Famiglie di impiegati</c:v>
                </c:pt>
                <c:pt idx="4">
                  <c:v>Giovani blue-collar</c:v>
                </c:pt>
                <c:pt idx="5">
                  <c:v>Famiglie degli operai in pensione</c:v>
                </c:pt>
                <c:pt idx="6">
                  <c:v>Anziane sole e giovani disoccupati</c:v>
                </c:pt>
                <c:pt idx="7">
                  <c:v>Famiglie tradizionali della provincia</c:v>
                </c:pt>
                <c:pt idx="8">
                  <c:v>Famiglie a basso reddito di soli italiani</c:v>
                </c:pt>
                <c:pt idx="9">
                  <c:v>Famiglie a basso reddito con stranieri</c:v>
                </c:pt>
              </c:strCache>
            </c:strRef>
          </c:cat>
          <c:val>
            <c:numRef>
              <c:f>FIG_2.6!$B$43:$B$52</c:f>
              <c:numCache>
                <c:formatCode>0.0</c:formatCode>
                <c:ptCount val="10"/>
                <c:pt idx="0">
                  <c:v>16</c:v>
                </c:pt>
                <c:pt idx="1">
                  <c:v>30.289658324220937</c:v>
                </c:pt>
                <c:pt idx="2">
                  <c:v>20.08231059933421</c:v>
                </c:pt>
                <c:pt idx="3">
                  <c:v>18.261972268817306</c:v>
                </c:pt>
                <c:pt idx="4">
                  <c:v>12.506696143871435</c:v>
                </c:pt>
                <c:pt idx="5">
                  <c:v>12.082101403048991</c:v>
                </c:pt>
                <c:pt idx="6">
                  <c:v>14.277453061177377</c:v>
                </c:pt>
                <c:pt idx="7">
                  <c:v>11.777202389025144</c:v>
                </c:pt>
                <c:pt idx="8">
                  <c:v>9.8574369175652894</c:v>
                </c:pt>
                <c:pt idx="9">
                  <c:v>20.190474959083119</c:v>
                </c:pt>
              </c:numCache>
            </c:numRef>
          </c:val>
        </c:ser>
        <c:ser>
          <c:idx val="1"/>
          <c:order val="1"/>
          <c:tx>
            <c:strRef>
              <c:f>FIG_2.6!$C$41</c:f>
              <c:strCache>
                <c:ptCount val="1"/>
                <c:pt idx="0">
                  <c:v>Periferia dell'area 
metropolitana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FIG_2.6!$A$43:$A$52</c:f>
              <c:strCache>
                <c:ptCount val="10"/>
                <c:pt idx="0">
                  <c:v>Totale famiglie</c:v>
                </c:pt>
                <c:pt idx="1">
                  <c:v>Classe dirigente</c:v>
                </c:pt>
                <c:pt idx="2">
                  <c:v>Pensioni d'argento</c:v>
                </c:pt>
                <c:pt idx="3">
                  <c:v>Famiglie di impiegati</c:v>
                </c:pt>
                <c:pt idx="4">
                  <c:v>Giovani blue-collar</c:v>
                </c:pt>
                <c:pt idx="5">
                  <c:v>Famiglie degli operai in pensione</c:v>
                </c:pt>
                <c:pt idx="6">
                  <c:v>Anziane sole e giovani disoccupati</c:v>
                </c:pt>
                <c:pt idx="7">
                  <c:v>Famiglie tradizionali della provincia</c:v>
                </c:pt>
                <c:pt idx="8">
                  <c:v>Famiglie a basso reddito di soli italiani</c:v>
                </c:pt>
                <c:pt idx="9">
                  <c:v>Famiglie a basso reddito con stranieri</c:v>
                </c:pt>
              </c:strCache>
            </c:strRef>
          </c:cat>
          <c:val>
            <c:numRef>
              <c:f>FIG_2.6!$C$43:$C$52</c:f>
              <c:numCache>
                <c:formatCode>0.0</c:formatCode>
                <c:ptCount val="10"/>
                <c:pt idx="0">
                  <c:v>12.1</c:v>
                </c:pt>
                <c:pt idx="1">
                  <c:v>9.8473698364511293</c:v>
                </c:pt>
                <c:pt idx="2">
                  <c:v>15.012242795008843</c:v>
                </c:pt>
                <c:pt idx="3">
                  <c:v>14.412216460052269</c:v>
                </c:pt>
                <c:pt idx="4">
                  <c:v>11.537491319813499</c:v>
                </c:pt>
                <c:pt idx="5">
                  <c:v>12.046508107633009</c:v>
                </c:pt>
                <c:pt idx="6">
                  <c:v>9.9969844881493266</c:v>
                </c:pt>
                <c:pt idx="7">
                  <c:v>11.854538226369346</c:v>
                </c:pt>
                <c:pt idx="8">
                  <c:v>11.92101189496557</c:v>
                </c:pt>
                <c:pt idx="9">
                  <c:v>10.488405895479048</c:v>
                </c:pt>
              </c:numCache>
            </c:numRef>
          </c:val>
        </c:ser>
        <c:ser>
          <c:idx val="2"/>
          <c:order val="2"/>
          <c:tx>
            <c:strRef>
              <c:f>FIG_2.6!$D$41</c:f>
              <c:strCache>
                <c:ptCount val="1"/>
                <c:pt idx="0">
                  <c:v>Piccoli 
(&lt;=2000 ab.)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FIG_2.6!$A$43:$A$52</c:f>
              <c:strCache>
                <c:ptCount val="10"/>
                <c:pt idx="0">
                  <c:v>Totale famiglie</c:v>
                </c:pt>
                <c:pt idx="1">
                  <c:v>Classe dirigente</c:v>
                </c:pt>
                <c:pt idx="2">
                  <c:v>Pensioni d'argento</c:v>
                </c:pt>
                <c:pt idx="3">
                  <c:v>Famiglie di impiegati</c:v>
                </c:pt>
                <c:pt idx="4">
                  <c:v>Giovani blue-collar</c:v>
                </c:pt>
                <c:pt idx="5">
                  <c:v>Famiglie degli operai in pensione</c:v>
                </c:pt>
                <c:pt idx="6">
                  <c:v>Anziane sole e giovani disoccupati</c:v>
                </c:pt>
                <c:pt idx="7">
                  <c:v>Famiglie tradizionali della provincia</c:v>
                </c:pt>
                <c:pt idx="8">
                  <c:v>Famiglie a basso reddito di soli italiani</c:v>
                </c:pt>
                <c:pt idx="9">
                  <c:v>Famiglie a basso reddito con stranieri</c:v>
                </c:pt>
              </c:strCache>
            </c:strRef>
          </c:cat>
          <c:val>
            <c:numRef>
              <c:f>FIG_2.6!$D$43:$D$52</c:f>
              <c:numCache>
                <c:formatCode>0.0</c:formatCode>
                <c:ptCount val="10"/>
                <c:pt idx="0">
                  <c:v>5.7</c:v>
                </c:pt>
                <c:pt idx="1">
                  <c:v>3.4878425636650641</c:v>
                </c:pt>
                <c:pt idx="2">
                  <c:v>5.771329433313241</c:v>
                </c:pt>
                <c:pt idx="3">
                  <c:v>4.6655239349324011</c:v>
                </c:pt>
                <c:pt idx="4">
                  <c:v>7.3380879497753781</c:v>
                </c:pt>
                <c:pt idx="5">
                  <c:v>6.9414948067969409</c:v>
                </c:pt>
                <c:pt idx="6">
                  <c:v>6.5070128685886104</c:v>
                </c:pt>
                <c:pt idx="7">
                  <c:v>5.416096828195383</c:v>
                </c:pt>
                <c:pt idx="8">
                  <c:v>4.7270264017192485</c:v>
                </c:pt>
                <c:pt idx="9">
                  <c:v>3.9610451879698436</c:v>
                </c:pt>
              </c:numCache>
            </c:numRef>
          </c:val>
        </c:ser>
        <c:ser>
          <c:idx val="3"/>
          <c:order val="3"/>
          <c:tx>
            <c:strRef>
              <c:f>FIG_2.6!$E$41</c:f>
              <c:strCache>
                <c:ptCount val="1"/>
                <c:pt idx="0">
                  <c:v>Medio-Piccoli 
(2.001-10.000 ab.)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</c:spPr>
          <c:invertIfNegative val="0"/>
          <c:dLbls>
            <c:numFmt formatCode="#,##0.0" sourceLinked="0"/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FIG_2.6!$A$43:$A$52</c:f>
              <c:strCache>
                <c:ptCount val="10"/>
                <c:pt idx="0">
                  <c:v>Totale famiglie</c:v>
                </c:pt>
                <c:pt idx="1">
                  <c:v>Classe dirigente</c:v>
                </c:pt>
                <c:pt idx="2">
                  <c:v>Pensioni d'argento</c:v>
                </c:pt>
                <c:pt idx="3">
                  <c:v>Famiglie di impiegati</c:v>
                </c:pt>
                <c:pt idx="4">
                  <c:v>Giovani blue-collar</c:v>
                </c:pt>
                <c:pt idx="5">
                  <c:v>Famiglie degli operai in pensione</c:v>
                </c:pt>
                <c:pt idx="6">
                  <c:v>Anziane sole e giovani disoccupati</c:v>
                </c:pt>
                <c:pt idx="7">
                  <c:v>Famiglie tradizionali della provincia</c:v>
                </c:pt>
                <c:pt idx="8">
                  <c:v>Famiglie a basso reddito di soli italiani</c:v>
                </c:pt>
                <c:pt idx="9">
                  <c:v>Famiglie a basso reddito con stranieri</c:v>
                </c:pt>
              </c:strCache>
            </c:strRef>
          </c:cat>
          <c:val>
            <c:numRef>
              <c:f>FIG_2.6!$E$43:$E$52</c:f>
              <c:numCache>
                <c:formatCode>0.0</c:formatCode>
                <c:ptCount val="10"/>
                <c:pt idx="0">
                  <c:v>22.8</c:v>
                </c:pt>
                <c:pt idx="1">
                  <c:v>13.253726291826975</c:v>
                </c:pt>
                <c:pt idx="2">
                  <c:v>18.536350304840177</c:v>
                </c:pt>
                <c:pt idx="3">
                  <c:v>20.237288564794724</c:v>
                </c:pt>
                <c:pt idx="4">
                  <c:v>25.118794552385808</c:v>
                </c:pt>
                <c:pt idx="5">
                  <c:v>27.310747780084004</c:v>
                </c:pt>
                <c:pt idx="6">
                  <c:v>23.919241995547431</c:v>
                </c:pt>
                <c:pt idx="7">
                  <c:v>24.124225994573031</c:v>
                </c:pt>
                <c:pt idx="8">
                  <c:v>23.760259318359083</c:v>
                </c:pt>
                <c:pt idx="9">
                  <c:v>22.258784334894585</c:v>
                </c:pt>
              </c:numCache>
            </c:numRef>
          </c:val>
        </c:ser>
        <c:ser>
          <c:idx val="4"/>
          <c:order val="4"/>
          <c:tx>
            <c:strRef>
              <c:f>FIG_2.6!$F$41</c:f>
              <c:strCache>
                <c:ptCount val="1"/>
                <c:pt idx="0">
                  <c:v>Medio-Grandi  (10.001-50.000 ab.)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</c:spPr>
          <c:invertIfNegative val="0"/>
          <c:dLbls>
            <c:numFmt formatCode="#,##0.0" sourceLinked="0"/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FIG_2.6!$A$43:$A$52</c:f>
              <c:strCache>
                <c:ptCount val="10"/>
                <c:pt idx="0">
                  <c:v>Totale famiglie</c:v>
                </c:pt>
                <c:pt idx="1">
                  <c:v>Classe dirigente</c:v>
                </c:pt>
                <c:pt idx="2">
                  <c:v>Pensioni d'argento</c:v>
                </c:pt>
                <c:pt idx="3">
                  <c:v>Famiglie di impiegati</c:v>
                </c:pt>
                <c:pt idx="4">
                  <c:v>Giovani blue-collar</c:v>
                </c:pt>
                <c:pt idx="5">
                  <c:v>Famiglie degli operai in pensione</c:v>
                </c:pt>
                <c:pt idx="6">
                  <c:v>Anziane sole e giovani disoccupati</c:v>
                </c:pt>
                <c:pt idx="7">
                  <c:v>Famiglie tradizionali della provincia</c:v>
                </c:pt>
                <c:pt idx="8">
                  <c:v>Famiglie a basso reddito di soli italiani</c:v>
                </c:pt>
                <c:pt idx="9">
                  <c:v>Famiglie a basso reddito con stranieri</c:v>
                </c:pt>
              </c:strCache>
            </c:strRef>
          </c:cat>
          <c:val>
            <c:numRef>
              <c:f>FIG_2.6!$F$43:$F$52</c:f>
              <c:numCache>
                <c:formatCode>0.0</c:formatCode>
                <c:ptCount val="10"/>
                <c:pt idx="0">
                  <c:v>25.8</c:v>
                </c:pt>
                <c:pt idx="1">
                  <c:v>19.959353953127163</c:v>
                </c:pt>
                <c:pt idx="2">
                  <c:v>22.521907391613539</c:v>
                </c:pt>
                <c:pt idx="3">
                  <c:v>24.146727802523383</c:v>
                </c:pt>
                <c:pt idx="4">
                  <c:v>28.240614769780198</c:v>
                </c:pt>
                <c:pt idx="5">
                  <c:v>25.472225894131135</c:v>
                </c:pt>
                <c:pt idx="6">
                  <c:v>26.908984926769229</c:v>
                </c:pt>
                <c:pt idx="7">
                  <c:v>30.133230909073973</c:v>
                </c:pt>
                <c:pt idx="8">
                  <c:v>34.297095071472356</c:v>
                </c:pt>
                <c:pt idx="9">
                  <c:v>23.547760426936293</c:v>
                </c:pt>
              </c:numCache>
            </c:numRef>
          </c:val>
        </c:ser>
        <c:ser>
          <c:idx val="5"/>
          <c:order val="5"/>
          <c:tx>
            <c:strRef>
              <c:f>FIG_2.6!$G$41</c:f>
              <c:strCache>
                <c:ptCount val="1"/>
                <c:pt idx="0">
                  <c:v>Grandi 
(&gt; 50.000 ab.)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</c:spPr>
          <c:invertIfNegative val="0"/>
          <c:dLbls>
            <c:numFmt formatCode="#,##0.0" sourceLinked="0"/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FIG_2.6!$A$43:$A$52</c:f>
              <c:strCache>
                <c:ptCount val="10"/>
                <c:pt idx="0">
                  <c:v>Totale famiglie</c:v>
                </c:pt>
                <c:pt idx="1">
                  <c:v>Classe dirigente</c:v>
                </c:pt>
                <c:pt idx="2">
                  <c:v>Pensioni d'argento</c:v>
                </c:pt>
                <c:pt idx="3">
                  <c:v>Famiglie di impiegati</c:v>
                </c:pt>
                <c:pt idx="4">
                  <c:v>Giovani blue-collar</c:v>
                </c:pt>
                <c:pt idx="5">
                  <c:v>Famiglie degli operai in pensione</c:v>
                </c:pt>
                <c:pt idx="6">
                  <c:v>Anziane sole e giovani disoccupati</c:v>
                </c:pt>
                <c:pt idx="7">
                  <c:v>Famiglie tradizionali della provincia</c:v>
                </c:pt>
                <c:pt idx="8">
                  <c:v>Famiglie a basso reddito di soli italiani</c:v>
                </c:pt>
                <c:pt idx="9">
                  <c:v>Famiglie a basso reddito con stranieri</c:v>
                </c:pt>
              </c:strCache>
            </c:strRef>
          </c:cat>
          <c:val>
            <c:numRef>
              <c:f>FIG_2.6!$G$43:$G$52</c:f>
              <c:numCache>
                <c:formatCode>0.0</c:formatCode>
                <c:ptCount val="10"/>
                <c:pt idx="0">
                  <c:v>17.600000000000001</c:v>
                </c:pt>
                <c:pt idx="1">
                  <c:v>23.162049030708729</c:v>
                </c:pt>
                <c:pt idx="2">
                  <c:v>18.075859475889988</c:v>
                </c:pt>
                <c:pt idx="3">
                  <c:v>18.276270968879917</c:v>
                </c:pt>
                <c:pt idx="4">
                  <c:v>15.258315264373678</c:v>
                </c:pt>
                <c:pt idx="5">
                  <c:v>16.146922008305918</c:v>
                </c:pt>
                <c:pt idx="6">
                  <c:v>18.390322659768021</c:v>
                </c:pt>
                <c:pt idx="7">
                  <c:v>16.694705652763126</c:v>
                </c:pt>
                <c:pt idx="8">
                  <c:v>15.437170395918457</c:v>
                </c:pt>
                <c:pt idx="9">
                  <c:v>19.553529195637111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09323008"/>
        <c:axId val="109324544"/>
      </c:barChart>
      <c:catAx>
        <c:axId val="1093230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09324544"/>
        <c:crosses val="autoZero"/>
        <c:auto val="1"/>
        <c:lblAlgn val="ctr"/>
        <c:lblOffset val="100"/>
        <c:noMultiLvlLbl val="0"/>
      </c:catAx>
      <c:valAx>
        <c:axId val="109324544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09323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897291393367521"/>
          <c:y val="0.85440982766949491"/>
          <c:w val="0.86593049125642951"/>
          <c:h val="0.11006618370825128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670133479304392"/>
          <c:y val="1.0208054701823689E-2"/>
          <c:w val="0.55979472819908205"/>
          <c:h val="0.86433638543273705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FIG_2.9!$B$39</c:f>
              <c:strCache>
                <c:ptCount val="1"/>
                <c:pt idx="0">
                  <c:v>Aree altamente
 urbanizzate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FIG_2.9!$A$40:$A$49</c:f>
              <c:strCache>
                <c:ptCount val="10"/>
                <c:pt idx="0">
                  <c:v>Totale famiglie</c:v>
                </c:pt>
                <c:pt idx="1">
                  <c:v>Classe dirigente</c:v>
                </c:pt>
                <c:pt idx="2">
                  <c:v>Pensioni d'argento</c:v>
                </c:pt>
                <c:pt idx="3">
                  <c:v>Famiglie di impiegati</c:v>
                </c:pt>
                <c:pt idx="4">
                  <c:v>Giovani blue-collar</c:v>
                </c:pt>
                <c:pt idx="5">
                  <c:v>Famiglie di operai in pensione</c:v>
                </c:pt>
                <c:pt idx="6">
                  <c:v>Anziane sole e giovani disoccupati</c:v>
                </c:pt>
                <c:pt idx="7">
                  <c:v>Famiglie tradizionali della provincia</c:v>
                </c:pt>
                <c:pt idx="8">
                  <c:v>Famiglie a basso reddito di soli italiani</c:v>
                </c:pt>
                <c:pt idx="9">
                  <c:v>Famiglie a basso reddito con stranieri</c:v>
                </c:pt>
              </c:strCache>
            </c:strRef>
          </c:cat>
          <c:val>
            <c:numRef>
              <c:f>FIG_2.9!$B$40:$B$49</c:f>
              <c:numCache>
                <c:formatCode>0.0</c:formatCode>
                <c:ptCount val="10"/>
                <c:pt idx="0">
                  <c:v>32.851013208577896</c:v>
                </c:pt>
                <c:pt idx="1">
                  <c:v>51.618331991763213</c:v>
                </c:pt>
                <c:pt idx="2">
                  <c:v>39.301876438136858</c:v>
                </c:pt>
                <c:pt idx="3">
                  <c:v>35.388867369019309</c:v>
                </c:pt>
                <c:pt idx="4">
                  <c:v>25.975840742379809</c:v>
                </c:pt>
                <c:pt idx="5">
                  <c:v>26.546297332840972</c:v>
                </c:pt>
                <c:pt idx="6">
                  <c:v>35.414749467231609</c:v>
                </c:pt>
                <c:pt idx="7">
                  <c:v>24.641829657658164</c:v>
                </c:pt>
                <c:pt idx="8">
                  <c:v>29.045975985039778</c:v>
                </c:pt>
                <c:pt idx="9">
                  <c:v>37.77233376536627</c:v>
                </c:pt>
              </c:numCache>
            </c:numRef>
          </c:val>
        </c:ser>
        <c:ser>
          <c:idx val="1"/>
          <c:order val="1"/>
          <c:tx>
            <c:strRef>
              <c:f>FIG_2.9!$C$39</c:f>
              <c:strCache>
                <c:ptCount val="1"/>
                <c:pt idx="0">
                  <c:v>Aree mediamente 
urbanizzate</c:v>
                </c:pt>
              </c:strCache>
            </c:strRef>
          </c:tx>
          <c:spPr>
            <a:solidFill>
              <a:srgbClr val="E46C0B"/>
            </a:solidFill>
            <a:ln>
              <a:noFill/>
            </a:ln>
          </c:spPr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FIG_2.9!$A$40:$A$49</c:f>
              <c:strCache>
                <c:ptCount val="10"/>
                <c:pt idx="0">
                  <c:v>Totale famiglie</c:v>
                </c:pt>
                <c:pt idx="1">
                  <c:v>Classe dirigente</c:v>
                </c:pt>
                <c:pt idx="2">
                  <c:v>Pensioni d'argento</c:v>
                </c:pt>
                <c:pt idx="3">
                  <c:v>Famiglie di impiegati</c:v>
                </c:pt>
                <c:pt idx="4">
                  <c:v>Giovani blue-collar</c:v>
                </c:pt>
                <c:pt idx="5">
                  <c:v>Famiglie di operai in pensione</c:v>
                </c:pt>
                <c:pt idx="6">
                  <c:v>Anziane sole e giovani disoccupati</c:v>
                </c:pt>
                <c:pt idx="7">
                  <c:v>Famiglie tradizionali della provincia</c:v>
                </c:pt>
                <c:pt idx="8">
                  <c:v>Famiglie a basso reddito di soli italiani</c:v>
                </c:pt>
                <c:pt idx="9">
                  <c:v>Famiglie a basso reddito con stranieri</c:v>
                </c:pt>
              </c:strCache>
            </c:strRef>
          </c:cat>
          <c:val>
            <c:numRef>
              <c:f>FIG_2.9!$C$40:$C$49</c:f>
              <c:numCache>
                <c:formatCode>0.0</c:formatCode>
                <c:ptCount val="10"/>
                <c:pt idx="0">
                  <c:v>43.023444600779186</c:v>
                </c:pt>
                <c:pt idx="1">
                  <c:v>35.175097868158275</c:v>
                </c:pt>
                <c:pt idx="2">
                  <c:v>41.133617199057014</c:v>
                </c:pt>
                <c:pt idx="3">
                  <c:v>42.999333689599318</c:v>
                </c:pt>
                <c:pt idx="4">
                  <c:v>45.758070918806752</c:v>
                </c:pt>
                <c:pt idx="5">
                  <c:v>45.232971135277985</c:v>
                </c:pt>
                <c:pt idx="6">
                  <c:v>41.387263884009144</c:v>
                </c:pt>
                <c:pt idx="7">
                  <c:v>46.104183842412191</c:v>
                </c:pt>
                <c:pt idx="8">
                  <c:v>44.01464983120438</c:v>
                </c:pt>
                <c:pt idx="9">
                  <c:v>41.210672786390496</c:v>
                </c:pt>
              </c:numCache>
            </c:numRef>
          </c:val>
        </c:ser>
        <c:ser>
          <c:idx val="0"/>
          <c:order val="2"/>
          <c:tx>
            <c:strRef>
              <c:f>FIG_2.9!$D$39</c:f>
              <c:strCache>
                <c:ptCount val="1"/>
                <c:pt idx="0">
                  <c:v>Aree rurali</c:v>
                </c:pt>
              </c:strCache>
            </c:strRef>
          </c:tx>
          <c:spPr>
            <a:solidFill>
              <a:srgbClr val="632424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FIG_2.9!$A$40:$A$49</c:f>
              <c:strCache>
                <c:ptCount val="10"/>
                <c:pt idx="0">
                  <c:v>Totale famiglie</c:v>
                </c:pt>
                <c:pt idx="1">
                  <c:v>Classe dirigente</c:v>
                </c:pt>
                <c:pt idx="2">
                  <c:v>Pensioni d'argento</c:v>
                </c:pt>
                <c:pt idx="3">
                  <c:v>Famiglie di impiegati</c:v>
                </c:pt>
                <c:pt idx="4">
                  <c:v>Giovani blue-collar</c:v>
                </c:pt>
                <c:pt idx="5">
                  <c:v>Famiglie di operai in pensione</c:v>
                </c:pt>
                <c:pt idx="6">
                  <c:v>Anziane sole e giovani disoccupati</c:v>
                </c:pt>
                <c:pt idx="7">
                  <c:v>Famiglie tradizionali della provincia</c:v>
                </c:pt>
                <c:pt idx="8">
                  <c:v>Famiglie a basso reddito di soli italiani</c:v>
                </c:pt>
                <c:pt idx="9">
                  <c:v>Famiglie a basso reddito con stranieri</c:v>
                </c:pt>
              </c:strCache>
            </c:strRef>
          </c:cat>
          <c:val>
            <c:numRef>
              <c:f>FIG_2.9!$D$40:$D$49</c:f>
              <c:numCache>
                <c:formatCode>0.0</c:formatCode>
                <c:ptCount val="10"/>
                <c:pt idx="0">
                  <c:v>24.125542190642914</c:v>
                </c:pt>
                <c:pt idx="1">
                  <c:v>13.206570140078513</c:v>
                </c:pt>
                <c:pt idx="2">
                  <c:v>19.564506362806121</c:v>
                </c:pt>
                <c:pt idx="3">
                  <c:v>21.61179894138137</c:v>
                </c:pt>
                <c:pt idx="4">
                  <c:v>28.266088338813432</c:v>
                </c:pt>
                <c:pt idx="5">
                  <c:v>28.220731531881032</c:v>
                </c:pt>
                <c:pt idx="6">
                  <c:v>23.197986648759251</c:v>
                </c:pt>
                <c:pt idx="7">
                  <c:v>29.253986499929656</c:v>
                </c:pt>
                <c:pt idx="8">
                  <c:v>26.939374183755849</c:v>
                </c:pt>
                <c:pt idx="9">
                  <c:v>21.016993448243245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09698048"/>
        <c:axId val="109716224"/>
      </c:barChart>
      <c:catAx>
        <c:axId val="109698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09716224"/>
        <c:crosses val="autoZero"/>
        <c:auto val="1"/>
        <c:lblAlgn val="ctr"/>
        <c:lblOffset val="100"/>
        <c:noMultiLvlLbl val="0"/>
      </c:catAx>
      <c:valAx>
        <c:axId val="109716224"/>
        <c:scaling>
          <c:orientation val="minMax"/>
          <c:max val="100"/>
        </c:scaling>
        <c:delete val="0"/>
        <c:axPos val="b"/>
        <c:numFmt formatCode="General" sourceLinked="0"/>
        <c:majorTickMark val="out"/>
        <c:minorTickMark val="none"/>
        <c:tickLblPos val="nextTo"/>
        <c:crossAx val="109698048"/>
        <c:crosses val="autoZero"/>
        <c:crossBetween val="between"/>
        <c:minorUnit val="0.4"/>
      </c:valAx>
      <c:spPr>
        <a:noFill/>
        <a:ln>
          <a:noFill/>
          <a:prstDash val="sysDot"/>
        </a:ln>
      </c:spPr>
    </c:plotArea>
    <c:legend>
      <c:legendPos val="b"/>
      <c:layout>
        <c:manualLayout>
          <c:xMode val="edge"/>
          <c:yMode val="edge"/>
          <c:x val="2.220282959282496E-2"/>
          <c:y val="0.92371968771079205"/>
          <c:w val="0.94757295044001855"/>
          <c:h val="7.2887606606426111E-2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01931079907788"/>
          <c:y val="8.4477296726504746E-3"/>
          <c:w val="0.70798479087452471"/>
          <c:h val="0.9831045406546991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FABB00"/>
              </a:solidFill>
              <a:ln>
                <a:noFill/>
              </a:ln>
            </c:spPr>
          </c:dPt>
          <c:dPt>
            <c:idx val="1"/>
            <c:bubble3D val="0"/>
            <c:spPr>
              <a:solidFill>
                <a:srgbClr val="C1002A"/>
              </a:solidFill>
              <a:ln>
                <a:noFill/>
              </a:ln>
            </c:spPr>
          </c:dPt>
          <c:dPt>
            <c:idx val="2"/>
            <c:bubble3D val="0"/>
            <c:spPr>
              <a:solidFill>
                <a:srgbClr val="C9D200"/>
              </a:solidFill>
              <a:ln>
                <a:noFill/>
              </a:ln>
            </c:spPr>
          </c:dPt>
          <c:dPt>
            <c:idx val="3"/>
            <c:bubble3D val="0"/>
            <c:spPr>
              <a:solidFill>
                <a:srgbClr val="49538D"/>
              </a:solidFill>
              <a:ln>
                <a:noFill/>
              </a:ln>
            </c:spPr>
          </c:dPt>
          <c:dPt>
            <c:idx val="4"/>
            <c:bubble3D val="0"/>
            <c:spPr>
              <a:solidFill>
                <a:srgbClr val="53822C"/>
              </a:solidFill>
              <a:ln>
                <a:noFill/>
              </a:ln>
            </c:spPr>
          </c:dPt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it-I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spPr/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it-I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FIG_2.10!$A$38:$A$42</c:f>
              <c:strCache>
                <c:ptCount val="5"/>
                <c:pt idx="0">
                  <c:v>Primo</c:v>
                </c:pt>
                <c:pt idx="1">
                  <c:v>Secondo</c:v>
                </c:pt>
                <c:pt idx="2">
                  <c:v>Terzo</c:v>
                </c:pt>
                <c:pt idx="3">
                  <c:v>Quarto</c:v>
                </c:pt>
                <c:pt idx="4">
                  <c:v>Quinto</c:v>
                </c:pt>
              </c:strCache>
            </c:strRef>
          </c:cat>
          <c:val>
            <c:numRef>
              <c:f>FIG_2.10!$B$38:$B$42</c:f>
              <c:numCache>
                <c:formatCode>0.0</c:formatCode>
                <c:ptCount val="5"/>
                <c:pt idx="0">
                  <c:v>8</c:v>
                </c:pt>
                <c:pt idx="1">
                  <c:v>12.8</c:v>
                </c:pt>
                <c:pt idx="2">
                  <c:v>17</c:v>
                </c:pt>
                <c:pt idx="3">
                  <c:v>23.2</c:v>
                </c:pt>
                <c:pt idx="4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10" Type="http://schemas.openxmlformats.org/officeDocument/2006/relationships/hyperlink" Target="#Indice!A1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1085850</xdr:colOff>
      <xdr:row>0</xdr:row>
      <xdr:rowOff>568262</xdr:rowOff>
    </xdr:to>
    <xdr:pic>
      <xdr:nvPicPr>
        <xdr:cNvPr id="3" name="Immagine 2" descr="https://intranet.istat.it/Software/StandardGrafici/Logo%20a%20colori%20in%20bassa%20risoluzione%20con%20sfondo%20trasparente%20per%20uso%20presentazioni%20con%20denominazione%20complet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5850" cy="568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0</xdr:rowOff>
    </xdr:from>
    <xdr:to>
      <xdr:col>6</xdr:col>
      <xdr:colOff>529050</xdr:colOff>
      <xdr:row>49</xdr:row>
      <xdr:rowOff>123082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4800"/>
          <a:ext cx="4320000" cy="5942857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</xdr:row>
      <xdr:rowOff>0</xdr:rowOff>
    </xdr:from>
    <xdr:to>
      <xdr:col>9</xdr:col>
      <xdr:colOff>396478</xdr:colOff>
      <xdr:row>3</xdr:row>
      <xdr:rowOff>104775</xdr:rowOff>
    </xdr:to>
    <xdr:sp macro="" textlink="">
      <xdr:nvSpPr>
        <xdr:cNvPr id="5" name="Freccia a sinistra 4">
          <a:hlinkClick xmlns:r="http://schemas.openxmlformats.org/officeDocument/2006/relationships" r:id="rId2"/>
        </xdr:cNvPr>
        <xdr:cNvSpPr/>
      </xdr:nvSpPr>
      <xdr:spPr>
        <a:xfrm>
          <a:off x="5105400" y="1524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47624</xdr:rowOff>
    </xdr:from>
    <xdr:to>
      <xdr:col>4</xdr:col>
      <xdr:colOff>358775</xdr:colOff>
      <xdr:row>32</xdr:row>
      <xdr:rowOff>76199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</xdr:row>
      <xdr:rowOff>0</xdr:rowOff>
    </xdr:from>
    <xdr:to>
      <xdr:col>6</xdr:col>
      <xdr:colOff>263128</xdr:colOff>
      <xdr:row>3</xdr:row>
      <xdr:rowOff>104775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238750" y="1524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104775</xdr:rowOff>
    </xdr:from>
    <xdr:to>
      <xdr:col>4</xdr:col>
      <xdr:colOff>809625</xdr:colOff>
      <xdr:row>28</xdr:row>
      <xdr:rowOff>95525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</xdr:row>
      <xdr:rowOff>0</xdr:rowOff>
    </xdr:from>
    <xdr:to>
      <xdr:col>7</xdr:col>
      <xdr:colOff>291703</xdr:colOff>
      <xdr:row>4</xdr:row>
      <xdr:rowOff>7938</xdr:rowOff>
    </xdr:to>
    <xdr:sp macro="" textlink="">
      <xdr:nvSpPr>
        <xdr:cNvPr id="4" name="Freccia a sinistra 3">
          <a:hlinkClick xmlns:r="http://schemas.openxmlformats.org/officeDocument/2006/relationships" r:id="rId2"/>
        </xdr:cNvPr>
        <xdr:cNvSpPr/>
      </xdr:nvSpPr>
      <xdr:spPr>
        <a:xfrm>
          <a:off x="4921250" y="150813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106363</xdr:rowOff>
    </xdr:from>
    <xdr:to>
      <xdr:col>7</xdr:col>
      <xdr:colOff>635000</xdr:colOff>
      <xdr:row>25</xdr:row>
      <xdr:rowOff>65363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10</xdr:col>
      <xdr:colOff>396478</xdr:colOff>
      <xdr:row>3</xdr:row>
      <xdr:rowOff>104775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6115050" y="1524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1</xdr:row>
      <xdr:rowOff>125730</xdr:rowOff>
    </xdr:from>
    <xdr:to>
      <xdr:col>6</xdr:col>
      <xdr:colOff>266699</xdr:colOff>
      <xdr:row>25</xdr:row>
      <xdr:rowOff>95250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8</xdr:col>
      <xdr:colOff>396478</xdr:colOff>
      <xdr:row>3</xdr:row>
      <xdr:rowOff>76200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876925" y="1524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0.03657</cdr:x>
      <cdr:y>0.22454</cdr:y>
    </cdr:from>
    <cdr:to>
      <cdr:x>0.97976</cdr:x>
      <cdr:y>0.37492</cdr:y>
    </cdr:to>
    <cdr:grpSp>
      <cdr:nvGrpSpPr>
        <cdr:cNvPr id="2" name="Gruppo 1"/>
        <cdr:cNvGrpSpPr/>
      </cdr:nvGrpSpPr>
      <cdr:grpSpPr>
        <a:xfrm xmlns:a="http://schemas.openxmlformats.org/drawingml/2006/main">
          <a:off x="176777" y="673276"/>
          <a:ext cx="4559321" cy="450910"/>
          <a:chOff x="190774" y="608091"/>
          <a:chExt cx="4920332" cy="407233"/>
        </a:xfrm>
      </cdr:grpSpPr>
      <cdr:cxnSp macro="">
        <cdr:nvCxnSpPr>
          <cdr:cNvPr id="3" name="Connettore 1 2"/>
          <cdr:cNvCxnSpPr/>
        </cdr:nvCxnSpPr>
        <cdr:spPr>
          <a:xfrm xmlns:a="http://schemas.openxmlformats.org/drawingml/2006/main" flipH="1">
            <a:off x="190774" y="789738"/>
            <a:ext cx="4910264" cy="0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accent3"/>
            </a:solidFill>
            <a:prstDash val="solid"/>
            <a:tailEnd type="none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4" name="CasellaDiTesto 3"/>
          <cdr:cNvSpPr txBox="1"/>
        </cdr:nvSpPr>
        <cdr:spPr>
          <a:xfrm xmlns:a="http://schemas.openxmlformats.org/drawingml/2006/main">
            <a:off x="1052999" y="608091"/>
            <a:ext cx="942500" cy="19552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r>
              <a:rPr lang="it-IT" sz="700">
                <a:solidFill>
                  <a:schemeClr val="accent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Italia - Individui</a:t>
            </a:r>
          </a:p>
        </cdr:txBody>
      </cdr:sp>
      <cdr:sp macro="" textlink="">
        <cdr:nvSpPr>
          <cdr:cNvPr id="5" name="CasellaDiTesto 1"/>
          <cdr:cNvSpPr txBox="1"/>
        </cdr:nvSpPr>
        <cdr:spPr>
          <a:xfrm xmlns:a="http://schemas.openxmlformats.org/drawingml/2006/main">
            <a:off x="973534" y="832862"/>
            <a:ext cx="1022383" cy="15036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it-IT" sz="70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Italia - Famiglie</a:t>
            </a:r>
          </a:p>
        </cdr:txBody>
      </cdr:sp>
      <cdr:cxnSp macro="">
        <cdr:nvCxnSpPr>
          <cdr:cNvPr id="6" name="Connettore 1 5"/>
          <cdr:cNvCxnSpPr/>
        </cdr:nvCxnSpPr>
        <cdr:spPr>
          <a:xfrm xmlns:a="http://schemas.openxmlformats.org/drawingml/2006/main" flipH="1">
            <a:off x="195782" y="1015324"/>
            <a:ext cx="4915324" cy="0"/>
          </a:xfrm>
          <a:prstGeom xmlns:a="http://schemas.openxmlformats.org/drawingml/2006/main" prst="line">
            <a:avLst/>
          </a:prstGeom>
          <a:ln xmlns:a="http://schemas.openxmlformats.org/drawingml/2006/main" w="12700">
            <a:solidFill>
              <a:srgbClr val="002060"/>
            </a:solidFill>
            <a:prstDash val="solid"/>
            <a:tailEnd type="none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20052</xdr:colOff>
      <xdr:row>1</xdr:row>
      <xdr:rowOff>106363</xdr:rowOff>
    </xdr:from>
    <xdr:to>
      <xdr:col>7</xdr:col>
      <xdr:colOff>655052</xdr:colOff>
      <xdr:row>28</xdr:row>
      <xdr:rowOff>79376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428249</xdr:colOff>
      <xdr:row>2</xdr:row>
      <xdr:rowOff>116178</xdr:rowOff>
    </xdr:from>
    <xdr:to>
      <xdr:col>3</xdr:col>
      <xdr:colOff>428249</xdr:colOff>
      <xdr:row>26</xdr:row>
      <xdr:rowOff>96284</xdr:rowOff>
    </xdr:to>
    <xdr:cxnSp macro="">
      <xdr:nvCxnSpPr>
        <xdr:cNvPr id="3" name="Connettore 1 2"/>
        <xdr:cNvCxnSpPr/>
      </xdr:nvCxnSpPr>
      <xdr:spPr>
        <a:xfrm rot="5400000" flipH="1">
          <a:off x="876346" y="1868356"/>
          <a:ext cx="2951906" cy="0"/>
        </a:xfrm>
        <a:prstGeom prst="line">
          <a:avLst/>
        </a:prstGeom>
        <a:ln w="19050">
          <a:solidFill>
            <a:schemeClr val="accent3"/>
          </a:solidFill>
          <a:prstDash val="solid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389306</xdr:colOff>
      <xdr:row>18</xdr:row>
      <xdr:rowOff>45923</xdr:rowOff>
    </xdr:from>
    <xdr:to>
      <xdr:col>3</xdr:col>
      <xdr:colOff>584831</xdr:colOff>
      <xdr:row>25</xdr:row>
      <xdr:rowOff>111121</xdr:rowOff>
    </xdr:to>
    <xdr:sp macro="" textlink="">
      <xdr:nvSpPr>
        <xdr:cNvPr id="4" name="CasellaDiTesto 3"/>
        <xdr:cNvSpPr txBox="1"/>
      </xdr:nvSpPr>
      <xdr:spPr>
        <a:xfrm rot="5400000">
          <a:off x="1945132" y="2671572"/>
          <a:ext cx="931973" cy="19552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it-IT" sz="70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Italia - Individui</a:t>
          </a:r>
        </a:p>
      </xdr:txBody>
    </xdr:sp>
    <xdr:clientData/>
  </xdr:twoCellAnchor>
  <xdr:twoCellAnchor>
    <xdr:from>
      <xdr:col>3</xdr:col>
      <xdr:colOff>269837</xdr:colOff>
      <xdr:row>18</xdr:row>
      <xdr:rowOff>36314</xdr:rowOff>
    </xdr:from>
    <xdr:to>
      <xdr:col>3</xdr:col>
      <xdr:colOff>465335</xdr:colOff>
      <xdr:row>25</xdr:row>
      <xdr:rowOff>101511</xdr:rowOff>
    </xdr:to>
    <xdr:sp macro="" textlink="">
      <xdr:nvSpPr>
        <xdr:cNvPr id="5" name="CasellaDiTesto 1"/>
        <xdr:cNvSpPr txBox="1"/>
      </xdr:nvSpPr>
      <xdr:spPr>
        <a:xfrm rot="5400000">
          <a:off x="1825650" y="2661976"/>
          <a:ext cx="931972" cy="1954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it-IT" sz="70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Italia - Famiglie</a:t>
          </a:r>
        </a:p>
      </xdr:txBody>
    </xdr:sp>
    <xdr:clientData/>
  </xdr:twoCellAnchor>
  <xdr:twoCellAnchor>
    <xdr:from>
      <xdr:col>3</xdr:col>
      <xdr:colOff>302923</xdr:colOff>
      <xdr:row>2</xdr:row>
      <xdr:rowOff>121186</xdr:rowOff>
    </xdr:from>
    <xdr:to>
      <xdr:col>3</xdr:col>
      <xdr:colOff>302923</xdr:colOff>
      <xdr:row>26</xdr:row>
      <xdr:rowOff>101292</xdr:rowOff>
    </xdr:to>
    <xdr:cxnSp macro="">
      <xdr:nvCxnSpPr>
        <xdr:cNvPr id="6" name="Connettore 1 5"/>
        <xdr:cNvCxnSpPr/>
      </xdr:nvCxnSpPr>
      <xdr:spPr>
        <a:xfrm rot="5400000" flipH="1">
          <a:off x="751020" y="1873364"/>
          <a:ext cx="2951906" cy="0"/>
        </a:xfrm>
        <a:prstGeom prst="line">
          <a:avLst/>
        </a:prstGeom>
        <a:ln w="12700">
          <a:solidFill>
            <a:srgbClr val="002060"/>
          </a:solidFill>
          <a:prstDash val="solid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396478</xdr:colOff>
      <xdr:row>4</xdr:row>
      <xdr:rowOff>9525</xdr:rowOff>
    </xdr:to>
    <xdr:sp macro="" textlink="">
      <xdr:nvSpPr>
        <xdr:cNvPr id="7" name="Freccia a sinistra 6">
          <a:hlinkClick xmlns:r="http://schemas.openxmlformats.org/officeDocument/2006/relationships" r:id="rId2"/>
        </xdr:cNvPr>
        <xdr:cNvSpPr/>
      </xdr:nvSpPr>
      <xdr:spPr>
        <a:xfrm>
          <a:off x="5867400" y="1524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15875</xdr:rowOff>
    </xdr:from>
    <xdr:to>
      <xdr:col>3</xdr:col>
      <xdr:colOff>1238250</xdr:colOff>
      <xdr:row>35</xdr:row>
      <xdr:rowOff>25400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1</xdr:rowOff>
    </xdr:from>
    <xdr:to>
      <xdr:col>3</xdr:col>
      <xdr:colOff>1181100</xdr:colOff>
      <xdr:row>38</xdr:row>
      <xdr:rowOff>95250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</xdr:row>
      <xdr:rowOff>0</xdr:rowOff>
    </xdr:from>
    <xdr:to>
      <xdr:col>6</xdr:col>
      <xdr:colOff>120253</xdr:colOff>
      <xdr:row>3</xdr:row>
      <xdr:rowOff>76200</xdr:rowOff>
    </xdr:to>
    <xdr:sp macro="" textlink="">
      <xdr:nvSpPr>
        <xdr:cNvPr id="4" name="Freccia a sinistra 3">
          <a:hlinkClick xmlns:r="http://schemas.openxmlformats.org/officeDocument/2006/relationships" r:id="rId3"/>
        </xdr:cNvPr>
        <xdr:cNvSpPr/>
      </xdr:nvSpPr>
      <xdr:spPr>
        <a:xfrm>
          <a:off x="5153025" y="1524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147639</xdr:rowOff>
    </xdr:from>
    <xdr:to>
      <xdr:col>6</xdr:col>
      <xdr:colOff>737152</xdr:colOff>
      <xdr:row>25</xdr:row>
      <xdr:rowOff>11533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27823</xdr:colOff>
      <xdr:row>9</xdr:row>
      <xdr:rowOff>63622</xdr:rowOff>
    </xdr:from>
    <xdr:to>
      <xdr:col>5</xdr:col>
      <xdr:colOff>209551</xdr:colOff>
      <xdr:row>11</xdr:row>
      <xdr:rowOff>15066</xdr:rowOff>
    </xdr:to>
    <xdr:sp macro="" textlink="">
      <xdr:nvSpPr>
        <xdr:cNvPr id="3" name="CasellaDiTesto 2"/>
        <xdr:cNvSpPr txBox="1"/>
      </xdr:nvSpPr>
      <xdr:spPr>
        <a:xfrm>
          <a:off x="3466348" y="1359022"/>
          <a:ext cx="924678" cy="2562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it-IT" sz="700" baseline="0">
              <a:solidFill>
                <a:srgbClr val="53822C"/>
              </a:solidFill>
              <a:latin typeface="Arial Narrow" panose="020B0606020202030204" pitchFamily="34" charset="0"/>
            </a:rPr>
            <a:t> </a:t>
          </a:r>
          <a:r>
            <a:rPr lang="it-IT" sz="700" baseline="0">
              <a:solidFill>
                <a:srgbClr val="53822C"/>
              </a:solidFill>
              <a:latin typeface="Arial" panose="020B0604020202020204" pitchFamily="34" charset="0"/>
              <a:cs typeface="Arial" panose="020B0604020202020204" pitchFamily="34" charset="0"/>
            </a:rPr>
            <a:t>La metà delle famiglie è tra questi estremi </a:t>
          </a:r>
          <a:endParaRPr lang="it-IT" sz="700">
            <a:solidFill>
              <a:srgbClr val="53822C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581508</xdr:colOff>
      <xdr:row>10</xdr:row>
      <xdr:rowOff>149947</xdr:rowOff>
    </xdr:from>
    <xdr:to>
      <xdr:col>5</xdr:col>
      <xdr:colOff>100573</xdr:colOff>
      <xdr:row>15</xdr:row>
      <xdr:rowOff>119466</xdr:rowOff>
    </xdr:to>
    <xdr:cxnSp macro="">
      <xdr:nvCxnSpPr>
        <xdr:cNvPr id="4" name="Connettore 2 3"/>
        <xdr:cNvCxnSpPr/>
      </xdr:nvCxnSpPr>
      <xdr:spPr>
        <a:xfrm>
          <a:off x="4020033" y="1597747"/>
          <a:ext cx="262015" cy="731519"/>
        </a:xfrm>
        <a:prstGeom prst="straightConnector1">
          <a:avLst/>
        </a:prstGeom>
        <a:ln w="12700">
          <a:solidFill>
            <a:srgbClr val="53822C"/>
          </a:solidFill>
          <a:headEnd w="sm" len="sm"/>
          <a:tailEnd type="triangle" w="sm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571499</xdr:colOff>
      <xdr:row>10</xdr:row>
      <xdr:rowOff>138137</xdr:rowOff>
    </xdr:from>
    <xdr:to>
      <xdr:col>5</xdr:col>
      <xdr:colOff>104775</xdr:colOff>
      <xdr:row>11</xdr:row>
      <xdr:rowOff>123850</xdr:rowOff>
    </xdr:to>
    <xdr:cxnSp macro="">
      <xdr:nvCxnSpPr>
        <xdr:cNvPr id="5" name="Connettore 2 4"/>
        <xdr:cNvCxnSpPr/>
      </xdr:nvCxnSpPr>
      <xdr:spPr>
        <a:xfrm>
          <a:off x="4010024" y="1585937"/>
          <a:ext cx="276226" cy="138113"/>
        </a:xfrm>
        <a:prstGeom prst="straightConnector1">
          <a:avLst/>
        </a:prstGeom>
        <a:ln w="12700">
          <a:solidFill>
            <a:srgbClr val="53822C"/>
          </a:solidFill>
          <a:headEnd w="sm" len="sm"/>
          <a:tailEnd type="triangle" w="sm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291703</xdr:colOff>
      <xdr:row>4</xdr:row>
      <xdr:rowOff>0</xdr:rowOff>
    </xdr:to>
    <xdr:sp macro="" textlink="">
      <xdr:nvSpPr>
        <xdr:cNvPr id="6" name="Freccia a sinistra 5">
          <a:hlinkClick xmlns:r="http://schemas.openxmlformats.org/officeDocument/2006/relationships" r:id="rId2"/>
        </xdr:cNvPr>
        <xdr:cNvSpPr/>
      </xdr:nvSpPr>
      <xdr:spPr>
        <a:xfrm>
          <a:off x="5762625" y="1524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0.82417</cdr:x>
      <cdr:y>0.00887</cdr:y>
    </cdr:from>
    <cdr:to>
      <cdr:x>0.87644</cdr:x>
      <cdr:y>0.11367</cdr:y>
    </cdr:to>
    <cdr:grpSp>
      <cdr:nvGrpSpPr>
        <cdr:cNvPr id="10" name="Gruppo 9"/>
        <cdr:cNvGrpSpPr/>
      </cdr:nvGrpSpPr>
      <cdr:grpSpPr>
        <a:xfrm xmlns:a="http://schemas.openxmlformats.org/drawingml/2006/main">
          <a:off x="4666102" y="28532"/>
          <a:ext cx="295931" cy="337110"/>
          <a:chOff x="4521128" y="254130"/>
          <a:chExt cx="97775" cy="308042"/>
        </a:xfrm>
      </cdr:grpSpPr>
      <cdr:sp macro="" textlink="">
        <cdr:nvSpPr>
          <cdr:cNvPr id="2" name="Rettangolo 1"/>
          <cdr:cNvSpPr/>
        </cdr:nvSpPr>
        <cdr:spPr>
          <a:xfrm xmlns:a="http://schemas.openxmlformats.org/drawingml/2006/main" flipV="1">
            <a:off x="4552074" y="359257"/>
            <a:ext cx="38896" cy="1822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2060"/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it-IT"/>
          </a:p>
        </cdr:txBody>
      </cdr:sp>
      <cdr:cxnSp macro="">
        <cdr:nvCxnSpPr>
          <cdr:cNvPr id="5" name="Connettore 1 4"/>
          <cdr:cNvCxnSpPr/>
        </cdr:nvCxnSpPr>
        <cdr:spPr>
          <a:xfrm xmlns:a="http://schemas.openxmlformats.org/drawingml/2006/main" flipV="1">
            <a:off x="4541400" y="506456"/>
            <a:ext cx="76404" cy="55716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>
                <a:lumMod val="65000"/>
                <a:lumOff val="35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nettore 1 7"/>
          <cdr:cNvCxnSpPr/>
        </cdr:nvCxnSpPr>
        <cdr:spPr>
          <a:xfrm xmlns:a="http://schemas.openxmlformats.org/drawingml/2006/main" flipV="1">
            <a:off x="4533630" y="484492"/>
            <a:ext cx="76404" cy="55716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>
                <a:lumMod val="65000"/>
                <a:lumOff val="35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9" name="CasellaDiTesto 8"/>
          <cdr:cNvSpPr txBox="1"/>
        </cdr:nvSpPr>
        <cdr:spPr>
          <a:xfrm xmlns:a="http://schemas.openxmlformats.org/drawingml/2006/main">
            <a:off x="4521128" y="254130"/>
            <a:ext cx="97775" cy="9707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it-IT" sz="600">
                <a:latin typeface="Arial" panose="020B0604020202020204" pitchFamily="34" charset="0"/>
                <a:cs typeface="Arial" panose="020B0604020202020204" pitchFamily="34" charset="0"/>
              </a:rPr>
              <a:t>377</a:t>
            </a:r>
          </a:p>
        </cdr:txBody>
      </cdr:sp>
    </cdr:grpSp>
  </cdr:relSizeAnchor>
  <cdr:relSizeAnchor xmlns:cdr="http://schemas.openxmlformats.org/drawingml/2006/chartDrawing">
    <cdr:from>
      <cdr:x>0.72517</cdr:x>
      <cdr:y>0.17174</cdr:y>
    </cdr:from>
    <cdr:to>
      <cdr:x>0.79209</cdr:x>
      <cdr:y>0.70276</cdr:y>
    </cdr:to>
    <cdr:grpSp>
      <cdr:nvGrpSpPr>
        <cdr:cNvPr id="6" name="Gruppo 5"/>
        <cdr:cNvGrpSpPr/>
      </cdr:nvGrpSpPr>
      <cdr:grpSpPr>
        <a:xfrm xmlns:a="http://schemas.openxmlformats.org/drawingml/2006/main">
          <a:off x="4105606" y="552435"/>
          <a:ext cx="378873" cy="1708129"/>
          <a:chOff x="3896262" y="766262"/>
          <a:chExt cx="392395" cy="1314892"/>
        </a:xfrm>
      </cdr:grpSpPr>
      <cdr:sp macro="" textlink="">
        <cdr:nvSpPr>
          <cdr:cNvPr id="4" name="CasellaDiTesto 3"/>
          <cdr:cNvSpPr txBox="1"/>
        </cdr:nvSpPr>
        <cdr:spPr>
          <a:xfrm xmlns:a="http://schemas.openxmlformats.org/drawingml/2006/main">
            <a:off x="3981911" y="1941943"/>
            <a:ext cx="234461" cy="13921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it-IT" sz="600">
                <a:latin typeface="Arial" panose="020B0604020202020204" pitchFamily="34" charset="0"/>
                <a:cs typeface="Arial" panose="020B0604020202020204" pitchFamily="34" charset="0"/>
              </a:rPr>
              <a:t>10%</a:t>
            </a:r>
          </a:p>
        </cdr:txBody>
      </cdr:sp>
      <cdr:sp macro="" textlink="">
        <cdr:nvSpPr>
          <cdr:cNvPr id="11" name="CasellaDiTesto 1"/>
          <cdr:cNvSpPr txBox="1"/>
        </cdr:nvSpPr>
        <cdr:spPr>
          <a:xfrm xmlns:a="http://schemas.openxmlformats.org/drawingml/2006/main">
            <a:off x="3907021" y="1720557"/>
            <a:ext cx="381636" cy="13921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lIns="0" tIns="0" rIns="0" bIns="0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it-IT" sz="600">
                <a:latin typeface="Arial" panose="020B0604020202020204" pitchFamily="34" charset="0"/>
                <a:cs typeface="Arial" panose="020B0604020202020204" pitchFamily="34" charset="0"/>
              </a:rPr>
              <a:t>25%</a:t>
            </a:r>
          </a:p>
        </cdr:txBody>
      </cdr:sp>
      <cdr:sp macro="" textlink="">
        <cdr:nvSpPr>
          <cdr:cNvPr id="12" name="CasellaDiTesto 1"/>
          <cdr:cNvSpPr txBox="1"/>
        </cdr:nvSpPr>
        <cdr:spPr>
          <a:xfrm xmlns:a="http://schemas.openxmlformats.org/drawingml/2006/main">
            <a:off x="3896262" y="1160990"/>
            <a:ext cx="317132" cy="10759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lIns="0" tIns="0" rIns="0" bIns="0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it-IT" sz="600">
                <a:latin typeface="Arial" panose="020B0604020202020204" pitchFamily="34" charset="0"/>
                <a:cs typeface="Arial" panose="020B0604020202020204" pitchFamily="34" charset="0"/>
              </a:rPr>
              <a:t>75%</a:t>
            </a:r>
          </a:p>
        </cdr:txBody>
      </cdr:sp>
      <cdr:sp macro="" textlink="">
        <cdr:nvSpPr>
          <cdr:cNvPr id="13" name="CasellaDiTesto 1"/>
          <cdr:cNvSpPr txBox="1"/>
        </cdr:nvSpPr>
        <cdr:spPr>
          <a:xfrm xmlns:a="http://schemas.openxmlformats.org/drawingml/2006/main">
            <a:off x="3939274" y="766262"/>
            <a:ext cx="317120" cy="11375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lIns="0" tIns="0" rIns="0" bIns="0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it-IT" sz="600">
                <a:latin typeface="Arial" panose="020B0604020202020204" pitchFamily="34" charset="0"/>
                <a:cs typeface="Arial" panose="020B0604020202020204" pitchFamily="34" charset="0"/>
              </a:rPr>
              <a:t>90%</a:t>
            </a:r>
          </a:p>
        </cdr:txBody>
      </cdr: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12697</xdr:rowOff>
    </xdr:from>
    <xdr:to>
      <xdr:col>5</xdr:col>
      <xdr:colOff>863917</xdr:colOff>
      <xdr:row>46</xdr:row>
      <xdr:rowOff>82864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8</xdr:col>
      <xdr:colOff>450453</xdr:colOff>
      <xdr:row>5</xdr:row>
      <xdr:rowOff>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6088063" y="301625"/>
          <a:ext cx="1260078" cy="404813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</xdr:colOff>
      <xdr:row>8</xdr:row>
      <xdr:rowOff>82549</xdr:rowOff>
    </xdr:from>
    <xdr:to>
      <xdr:col>7</xdr:col>
      <xdr:colOff>680824</xdr:colOff>
      <xdr:row>30</xdr:row>
      <xdr:rowOff>79374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7</xdr:col>
      <xdr:colOff>679450</xdr:colOff>
      <xdr:row>10</xdr:row>
      <xdr:rowOff>26194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</xdr:row>
      <xdr:rowOff>0</xdr:rowOff>
    </xdr:from>
    <xdr:to>
      <xdr:col>9</xdr:col>
      <xdr:colOff>394891</xdr:colOff>
      <xdr:row>3</xdr:row>
      <xdr:rowOff>103188</xdr:rowOff>
    </xdr:to>
    <xdr:sp macro="" textlink="">
      <xdr:nvSpPr>
        <xdr:cNvPr id="4" name="Freccia a sinistra 3">
          <a:hlinkClick xmlns:r="http://schemas.openxmlformats.org/officeDocument/2006/relationships" r:id="rId3"/>
        </xdr:cNvPr>
        <xdr:cNvSpPr/>
      </xdr:nvSpPr>
      <xdr:spPr>
        <a:xfrm>
          <a:off x="6500813" y="150813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2</xdr:row>
      <xdr:rowOff>0</xdr:rowOff>
    </xdr:from>
    <xdr:to>
      <xdr:col>11</xdr:col>
      <xdr:colOff>248057</xdr:colOff>
      <xdr:row>3</xdr:row>
      <xdr:rowOff>23168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7153275" y="304800"/>
          <a:ext cx="28982" cy="146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14</xdr:col>
      <xdr:colOff>95250</xdr:colOff>
      <xdr:row>2</xdr:row>
      <xdr:rowOff>0</xdr:rowOff>
    </xdr:from>
    <xdr:to>
      <xdr:col>14</xdr:col>
      <xdr:colOff>124232</xdr:colOff>
      <xdr:row>3</xdr:row>
      <xdr:rowOff>23168</xdr:rowOff>
    </xdr:to>
    <xdr:sp macro="" textlink="">
      <xdr:nvSpPr>
        <xdr:cNvPr id="3" name="Rectangle 7"/>
        <xdr:cNvSpPr>
          <a:spLocks noChangeArrowheads="1"/>
        </xdr:cNvSpPr>
      </xdr:nvSpPr>
      <xdr:spPr bwMode="auto">
        <a:xfrm>
          <a:off x="9020175" y="304800"/>
          <a:ext cx="28982" cy="146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16</xdr:col>
      <xdr:colOff>333375</xdr:colOff>
      <xdr:row>2</xdr:row>
      <xdr:rowOff>0</xdr:rowOff>
    </xdr:from>
    <xdr:to>
      <xdr:col>16</xdr:col>
      <xdr:colOff>362357</xdr:colOff>
      <xdr:row>3</xdr:row>
      <xdr:rowOff>23168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10801350" y="304800"/>
          <a:ext cx="28982" cy="146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11</xdr:col>
      <xdr:colOff>571500</xdr:colOff>
      <xdr:row>17</xdr:row>
      <xdr:rowOff>0</xdr:rowOff>
    </xdr:from>
    <xdr:to>
      <xdr:col>11</xdr:col>
      <xdr:colOff>600482</xdr:colOff>
      <xdr:row>18</xdr:row>
      <xdr:rowOff>32693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505700" y="2162175"/>
          <a:ext cx="28982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14</xdr:col>
      <xdr:colOff>361950</xdr:colOff>
      <xdr:row>17</xdr:row>
      <xdr:rowOff>0</xdr:rowOff>
    </xdr:from>
    <xdr:to>
      <xdr:col>14</xdr:col>
      <xdr:colOff>390932</xdr:colOff>
      <xdr:row>18</xdr:row>
      <xdr:rowOff>32693</xdr:rowOff>
    </xdr:to>
    <xdr:sp macro="" textlink="">
      <xdr:nvSpPr>
        <xdr:cNvPr id="6" name="Rectangle 11"/>
        <xdr:cNvSpPr>
          <a:spLocks noChangeArrowheads="1"/>
        </xdr:cNvSpPr>
      </xdr:nvSpPr>
      <xdr:spPr bwMode="auto">
        <a:xfrm>
          <a:off x="9286875" y="2162175"/>
          <a:ext cx="28982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16</xdr:col>
      <xdr:colOff>523875</xdr:colOff>
      <xdr:row>17</xdr:row>
      <xdr:rowOff>0</xdr:rowOff>
    </xdr:from>
    <xdr:to>
      <xdr:col>16</xdr:col>
      <xdr:colOff>552857</xdr:colOff>
      <xdr:row>18</xdr:row>
      <xdr:rowOff>32693</xdr:rowOff>
    </xdr:to>
    <xdr:sp macro="" textlink="">
      <xdr:nvSpPr>
        <xdr:cNvPr id="7" name="Rectangle 12"/>
        <xdr:cNvSpPr>
          <a:spLocks noChangeArrowheads="1"/>
        </xdr:cNvSpPr>
      </xdr:nvSpPr>
      <xdr:spPr bwMode="auto">
        <a:xfrm>
          <a:off x="10991850" y="2162175"/>
          <a:ext cx="28982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8</xdr:col>
      <xdr:colOff>228600</xdr:colOff>
      <xdr:row>18</xdr:row>
      <xdr:rowOff>0</xdr:rowOff>
    </xdr:from>
    <xdr:to>
      <xdr:col>8</xdr:col>
      <xdr:colOff>260468</xdr:colOff>
      <xdr:row>19</xdr:row>
      <xdr:rowOff>48402</xdr:rowOff>
    </xdr:to>
    <xdr:sp macro="" textlink="">
      <xdr:nvSpPr>
        <xdr:cNvPr id="8" name="Rectangle 13"/>
        <xdr:cNvSpPr>
          <a:spLocks noChangeArrowheads="1"/>
        </xdr:cNvSpPr>
      </xdr:nvSpPr>
      <xdr:spPr bwMode="auto">
        <a:xfrm>
          <a:off x="5334000" y="2286000"/>
          <a:ext cx="31868" cy="172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10</xdr:col>
      <xdr:colOff>514350</xdr:colOff>
      <xdr:row>20</xdr:row>
      <xdr:rowOff>76200</xdr:rowOff>
    </xdr:from>
    <xdr:to>
      <xdr:col>10</xdr:col>
      <xdr:colOff>553592</xdr:colOff>
      <xdr:row>21</xdr:row>
      <xdr:rowOff>108893</xdr:rowOff>
    </xdr:to>
    <xdr:sp macro="" textlink="">
      <xdr:nvSpPr>
        <xdr:cNvPr id="9" name="Rectangle 15"/>
        <xdr:cNvSpPr>
          <a:spLocks noChangeArrowheads="1"/>
        </xdr:cNvSpPr>
      </xdr:nvSpPr>
      <xdr:spPr bwMode="auto">
        <a:xfrm>
          <a:off x="6838950" y="2609850"/>
          <a:ext cx="39242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10</xdr:col>
      <xdr:colOff>552450</xdr:colOff>
      <xdr:row>20</xdr:row>
      <xdr:rowOff>76200</xdr:rowOff>
    </xdr:from>
    <xdr:to>
      <xdr:col>11</xdr:col>
      <xdr:colOff>257175</xdr:colOff>
      <xdr:row>21</xdr:row>
      <xdr:rowOff>114300</xdr:rowOff>
    </xdr:to>
    <xdr:sp macro="" textlink="">
      <xdr:nvSpPr>
        <xdr:cNvPr id="10" name="Rectangle 16"/>
        <xdr:cNvSpPr>
          <a:spLocks noChangeArrowheads="1"/>
        </xdr:cNvSpPr>
      </xdr:nvSpPr>
      <xdr:spPr bwMode="auto">
        <a:xfrm>
          <a:off x="6877050" y="26098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11</xdr:col>
      <xdr:colOff>228600</xdr:colOff>
      <xdr:row>20</xdr:row>
      <xdr:rowOff>76200</xdr:rowOff>
    </xdr:from>
    <xdr:to>
      <xdr:col>11</xdr:col>
      <xdr:colOff>257582</xdr:colOff>
      <xdr:row>21</xdr:row>
      <xdr:rowOff>108893</xdr:rowOff>
    </xdr:to>
    <xdr:sp macro="" textlink="">
      <xdr:nvSpPr>
        <xdr:cNvPr id="11" name="Rectangle 17"/>
        <xdr:cNvSpPr>
          <a:spLocks noChangeArrowheads="1"/>
        </xdr:cNvSpPr>
      </xdr:nvSpPr>
      <xdr:spPr bwMode="auto">
        <a:xfrm>
          <a:off x="7162800" y="2609850"/>
          <a:ext cx="28982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2</xdr:col>
      <xdr:colOff>404813</xdr:colOff>
      <xdr:row>20</xdr:row>
      <xdr:rowOff>31751</xdr:rowOff>
    </xdr:from>
    <xdr:to>
      <xdr:col>5</xdr:col>
      <xdr:colOff>20638</xdr:colOff>
      <xdr:row>21</xdr:row>
      <xdr:rowOff>82552</xdr:rowOff>
    </xdr:to>
    <xdr:sp macro="" textlink="">
      <xdr:nvSpPr>
        <xdr:cNvPr id="12" name="Rectangle 18"/>
        <xdr:cNvSpPr>
          <a:spLocks noChangeArrowheads="1"/>
        </xdr:cNvSpPr>
      </xdr:nvSpPr>
      <xdr:spPr bwMode="auto">
        <a:xfrm>
          <a:off x="1681163" y="2565401"/>
          <a:ext cx="1530350" cy="174626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none" lIns="0" tIns="0" rIns="0" bIns="0" anchor="ctr">
          <a:noAutofit/>
        </a:bodyPr>
        <a:lstStyle/>
        <a:p>
          <a:pPr algn="l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Famiglie degli operai in </a:t>
          </a:r>
          <a:r>
            <a:rPr lang="it-IT" sz="7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pensione</a:t>
          </a:r>
          <a:r>
            <a:rPr lang="it-IT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13</xdr:col>
      <xdr:colOff>542925</xdr:colOff>
      <xdr:row>21</xdr:row>
      <xdr:rowOff>104775</xdr:rowOff>
    </xdr:from>
    <xdr:to>
      <xdr:col>13</xdr:col>
      <xdr:colOff>571907</xdr:colOff>
      <xdr:row>23</xdr:row>
      <xdr:rowOff>13643</xdr:rowOff>
    </xdr:to>
    <xdr:sp macro="" textlink="">
      <xdr:nvSpPr>
        <xdr:cNvPr id="13" name="Rectangle 20"/>
        <xdr:cNvSpPr>
          <a:spLocks noChangeArrowheads="1"/>
        </xdr:cNvSpPr>
      </xdr:nvSpPr>
      <xdr:spPr bwMode="auto">
        <a:xfrm>
          <a:off x="8696325" y="2762250"/>
          <a:ext cx="28982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15</xdr:col>
      <xdr:colOff>200025</xdr:colOff>
      <xdr:row>21</xdr:row>
      <xdr:rowOff>104775</xdr:rowOff>
    </xdr:from>
    <xdr:to>
      <xdr:col>16</xdr:col>
      <xdr:colOff>47625</xdr:colOff>
      <xdr:row>23</xdr:row>
      <xdr:rowOff>19050</xdr:rowOff>
    </xdr:to>
    <xdr:sp macro="" textlink="">
      <xdr:nvSpPr>
        <xdr:cNvPr id="14" name="Rectangle 22"/>
        <xdr:cNvSpPr>
          <a:spLocks noChangeArrowheads="1"/>
        </xdr:cNvSpPr>
      </xdr:nvSpPr>
      <xdr:spPr bwMode="auto">
        <a:xfrm>
          <a:off x="9896475" y="2762250"/>
          <a:ext cx="6191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16</xdr:col>
      <xdr:colOff>19050</xdr:colOff>
      <xdr:row>21</xdr:row>
      <xdr:rowOff>104775</xdr:rowOff>
    </xdr:from>
    <xdr:to>
      <xdr:col>16</xdr:col>
      <xdr:colOff>48032</xdr:colOff>
      <xdr:row>23</xdr:row>
      <xdr:rowOff>13643</xdr:rowOff>
    </xdr:to>
    <xdr:sp macro="" textlink="">
      <xdr:nvSpPr>
        <xdr:cNvPr id="15" name="Rectangle 23"/>
        <xdr:cNvSpPr>
          <a:spLocks noChangeArrowheads="1"/>
        </xdr:cNvSpPr>
      </xdr:nvSpPr>
      <xdr:spPr bwMode="auto">
        <a:xfrm>
          <a:off x="10487025" y="2762250"/>
          <a:ext cx="28982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12</xdr:col>
      <xdr:colOff>0</xdr:colOff>
      <xdr:row>36</xdr:row>
      <xdr:rowOff>114300</xdr:rowOff>
    </xdr:from>
    <xdr:to>
      <xdr:col>12</xdr:col>
      <xdr:colOff>28982</xdr:colOff>
      <xdr:row>38</xdr:row>
      <xdr:rowOff>23168</xdr:rowOff>
    </xdr:to>
    <xdr:sp macro="" textlink="">
      <xdr:nvSpPr>
        <xdr:cNvPr id="16" name="Rectangle 24"/>
        <xdr:cNvSpPr>
          <a:spLocks noChangeArrowheads="1"/>
        </xdr:cNvSpPr>
      </xdr:nvSpPr>
      <xdr:spPr bwMode="auto">
        <a:xfrm>
          <a:off x="7543800" y="4629150"/>
          <a:ext cx="28982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14</xdr:col>
      <xdr:colOff>295275</xdr:colOff>
      <xdr:row>36</xdr:row>
      <xdr:rowOff>114300</xdr:rowOff>
    </xdr:from>
    <xdr:to>
      <xdr:col>14</xdr:col>
      <xdr:colOff>324257</xdr:colOff>
      <xdr:row>38</xdr:row>
      <xdr:rowOff>23168</xdr:rowOff>
    </xdr:to>
    <xdr:sp macro="" textlink="">
      <xdr:nvSpPr>
        <xdr:cNvPr id="17" name="Rectangle 25"/>
        <xdr:cNvSpPr>
          <a:spLocks noChangeArrowheads="1"/>
        </xdr:cNvSpPr>
      </xdr:nvSpPr>
      <xdr:spPr bwMode="auto">
        <a:xfrm>
          <a:off x="9220200" y="4629150"/>
          <a:ext cx="28982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16</xdr:col>
      <xdr:colOff>504825</xdr:colOff>
      <xdr:row>36</xdr:row>
      <xdr:rowOff>114300</xdr:rowOff>
    </xdr:from>
    <xdr:to>
      <xdr:col>16</xdr:col>
      <xdr:colOff>533807</xdr:colOff>
      <xdr:row>38</xdr:row>
      <xdr:rowOff>23168</xdr:rowOff>
    </xdr:to>
    <xdr:sp macro="" textlink="">
      <xdr:nvSpPr>
        <xdr:cNvPr id="18" name="Rectangle 26"/>
        <xdr:cNvSpPr>
          <a:spLocks noChangeArrowheads="1"/>
        </xdr:cNvSpPr>
      </xdr:nvSpPr>
      <xdr:spPr bwMode="auto">
        <a:xfrm>
          <a:off x="10972800" y="4629150"/>
          <a:ext cx="28982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8</xdr:col>
      <xdr:colOff>228600</xdr:colOff>
      <xdr:row>38</xdr:row>
      <xdr:rowOff>0</xdr:rowOff>
    </xdr:from>
    <xdr:to>
      <xdr:col>8</xdr:col>
      <xdr:colOff>260468</xdr:colOff>
      <xdr:row>39</xdr:row>
      <xdr:rowOff>48402</xdr:rowOff>
    </xdr:to>
    <xdr:sp macro="" textlink="">
      <xdr:nvSpPr>
        <xdr:cNvPr id="19" name="Rectangle 27"/>
        <xdr:cNvSpPr>
          <a:spLocks noChangeArrowheads="1"/>
        </xdr:cNvSpPr>
      </xdr:nvSpPr>
      <xdr:spPr bwMode="auto">
        <a:xfrm>
          <a:off x="5334000" y="4762500"/>
          <a:ext cx="31868" cy="172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0</xdr:col>
      <xdr:colOff>0</xdr:colOff>
      <xdr:row>41</xdr:row>
      <xdr:rowOff>58737</xdr:rowOff>
    </xdr:from>
    <xdr:to>
      <xdr:col>2</xdr:col>
      <xdr:colOff>541337</xdr:colOff>
      <xdr:row>42</xdr:row>
      <xdr:rowOff>103189</xdr:rowOff>
    </xdr:to>
    <xdr:sp macro="" textlink="">
      <xdr:nvSpPr>
        <xdr:cNvPr id="20" name="Rectangle 28"/>
        <xdr:cNvSpPr>
          <a:spLocks noChangeArrowheads="1"/>
        </xdr:cNvSpPr>
      </xdr:nvSpPr>
      <xdr:spPr bwMode="auto">
        <a:xfrm>
          <a:off x="0" y="5192712"/>
          <a:ext cx="1817687" cy="168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533400</xdr:colOff>
      <xdr:row>43</xdr:row>
      <xdr:rowOff>1597</xdr:rowOff>
    </xdr:from>
    <xdr:to>
      <xdr:col>11</xdr:col>
      <xdr:colOff>266700</xdr:colOff>
      <xdr:row>44</xdr:row>
      <xdr:rowOff>42872</xdr:rowOff>
    </xdr:to>
    <xdr:sp macro="" textlink="">
      <xdr:nvSpPr>
        <xdr:cNvPr id="21" name="Rectangle 29"/>
        <xdr:cNvSpPr>
          <a:spLocks noChangeArrowheads="1"/>
        </xdr:cNvSpPr>
      </xdr:nvSpPr>
      <xdr:spPr bwMode="auto">
        <a:xfrm>
          <a:off x="6248400" y="5383222"/>
          <a:ext cx="952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11</xdr:col>
      <xdr:colOff>200025</xdr:colOff>
      <xdr:row>41</xdr:row>
      <xdr:rowOff>104775</xdr:rowOff>
    </xdr:from>
    <xdr:to>
      <xdr:col>11</xdr:col>
      <xdr:colOff>229007</xdr:colOff>
      <xdr:row>43</xdr:row>
      <xdr:rowOff>13643</xdr:rowOff>
    </xdr:to>
    <xdr:sp macro="" textlink="">
      <xdr:nvSpPr>
        <xdr:cNvPr id="22" name="Rectangle 30"/>
        <xdr:cNvSpPr>
          <a:spLocks noChangeArrowheads="1"/>
        </xdr:cNvSpPr>
      </xdr:nvSpPr>
      <xdr:spPr bwMode="auto">
        <a:xfrm>
          <a:off x="7134225" y="5238750"/>
          <a:ext cx="28982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2</xdr:col>
      <xdr:colOff>534988</xdr:colOff>
      <xdr:row>41</xdr:row>
      <xdr:rowOff>74612</xdr:rowOff>
    </xdr:from>
    <xdr:to>
      <xdr:col>5</xdr:col>
      <xdr:colOff>287338</xdr:colOff>
      <xdr:row>42</xdr:row>
      <xdr:rowOff>112712</xdr:rowOff>
    </xdr:to>
    <xdr:sp macro="" textlink="">
      <xdr:nvSpPr>
        <xdr:cNvPr id="23" name="Rectangle 31"/>
        <xdr:cNvSpPr>
          <a:spLocks noChangeArrowheads="1"/>
        </xdr:cNvSpPr>
      </xdr:nvSpPr>
      <xdr:spPr bwMode="auto">
        <a:xfrm>
          <a:off x="1811338" y="5208587"/>
          <a:ext cx="1666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209550</xdr:colOff>
      <xdr:row>41</xdr:row>
      <xdr:rowOff>104775</xdr:rowOff>
    </xdr:from>
    <xdr:to>
      <xdr:col>13</xdr:col>
      <xdr:colOff>600075</xdr:colOff>
      <xdr:row>43</xdr:row>
      <xdr:rowOff>19050</xdr:rowOff>
    </xdr:to>
    <xdr:sp macro="" textlink="">
      <xdr:nvSpPr>
        <xdr:cNvPr id="24" name="Rectangle 32"/>
        <xdr:cNvSpPr>
          <a:spLocks noChangeArrowheads="1"/>
        </xdr:cNvSpPr>
      </xdr:nvSpPr>
      <xdr:spPr bwMode="auto">
        <a:xfrm>
          <a:off x="8362950" y="5238750"/>
          <a:ext cx="390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13</xdr:col>
      <xdr:colOff>561975</xdr:colOff>
      <xdr:row>41</xdr:row>
      <xdr:rowOff>104775</xdr:rowOff>
    </xdr:from>
    <xdr:to>
      <xdr:col>13</xdr:col>
      <xdr:colOff>590957</xdr:colOff>
      <xdr:row>43</xdr:row>
      <xdr:rowOff>13643</xdr:rowOff>
    </xdr:to>
    <xdr:sp macro="" textlink="">
      <xdr:nvSpPr>
        <xdr:cNvPr id="25" name="Rectangle 33"/>
        <xdr:cNvSpPr>
          <a:spLocks noChangeArrowheads="1"/>
        </xdr:cNvSpPr>
      </xdr:nvSpPr>
      <xdr:spPr bwMode="auto">
        <a:xfrm>
          <a:off x="8715375" y="5238750"/>
          <a:ext cx="28982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5</xdr:col>
      <xdr:colOff>342900</xdr:colOff>
      <xdr:row>41</xdr:row>
      <xdr:rowOff>74612</xdr:rowOff>
    </xdr:from>
    <xdr:to>
      <xdr:col>7</xdr:col>
      <xdr:colOff>595313</xdr:colOff>
      <xdr:row>42</xdr:row>
      <xdr:rowOff>126999</xdr:rowOff>
    </xdr:to>
    <xdr:sp macro="" textlink="">
      <xdr:nvSpPr>
        <xdr:cNvPr id="26" name="Rectangle 34"/>
        <xdr:cNvSpPr>
          <a:spLocks noChangeArrowheads="1"/>
        </xdr:cNvSpPr>
      </xdr:nvSpPr>
      <xdr:spPr bwMode="auto">
        <a:xfrm>
          <a:off x="3533775" y="5208587"/>
          <a:ext cx="1528763" cy="176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333375</xdr:colOff>
      <xdr:row>41</xdr:row>
      <xdr:rowOff>104775</xdr:rowOff>
    </xdr:from>
    <xdr:to>
      <xdr:col>16</xdr:col>
      <xdr:colOff>19050</xdr:colOff>
      <xdr:row>43</xdr:row>
      <xdr:rowOff>19050</xdr:rowOff>
    </xdr:to>
    <xdr:sp macro="" textlink="">
      <xdr:nvSpPr>
        <xdr:cNvPr id="27" name="Rectangle 35"/>
        <xdr:cNvSpPr>
          <a:spLocks noChangeArrowheads="1"/>
        </xdr:cNvSpPr>
      </xdr:nvSpPr>
      <xdr:spPr bwMode="auto">
        <a:xfrm>
          <a:off x="10029825" y="5238750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15</xdr:col>
      <xdr:colOff>762000</xdr:colOff>
      <xdr:row>41</xdr:row>
      <xdr:rowOff>104775</xdr:rowOff>
    </xdr:from>
    <xdr:to>
      <xdr:col>16</xdr:col>
      <xdr:colOff>19457</xdr:colOff>
      <xdr:row>43</xdr:row>
      <xdr:rowOff>13643</xdr:rowOff>
    </xdr:to>
    <xdr:sp macro="" textlink="">
      <xdr:nvSpPr>
        <xdr:cNvPr id="28" name="Rectangle 36"/>
        <xdr:cNvSpPr>
          <a:spLocks noChangeArrowheads="1"/>
        </xdr:cNvSpPr>
      </xdr:nvSpPr>
      <xdr:spPr bwMode="auto">
        <a:xfrm>
          <a:off x="10458450" y="5238750"/>
          <a:ext cx="28982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11</xdr:col>
      <xdr:colOff>581025</xdr:colOff>
      <xdr:row>56</xdr:row>
      <xdr:rowOff>114300</xdr:rowOff>
    </xdr:from>
    <xdr:to>
      <xdr:col>12</xdr:col>
      <xdr:colOff>407</xdr:colOff>
      <xdr:row>57</xdr:row>
      <xdr:rowOff>23168</xdr:rowOff>
    </xdr:to>
    <xdr:sp macro="" textlink="">
      <xdr:nvSpPr>
        <xdr:cNvPr id="29" name="Rectangle 37"/>
        <xdr:cNvSpPr>
          <a:spLocks noChangeArrowheads="1"/>
        </xdr:cNvSpPr>
      </xdr:nvSpPr>
      <xdr:spPr bwMode="auto">
        <a:xfrm>
          <a:off x="7515225" y="7105650"/>
          <a:ext cx="28982" cy="32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14</xdr:col>
      <xdr:colOff>419100</xdr:colOff>
      <xdr:row>56</xdr:row>
      <xdr:rowOff>114300</xdr:rowOff>
    </xdr:from>
    <xdr:to>
      <xdr:col>14</xdr:col>
      <xdr:colOff>448082</xdr:colOff>
      <xdr:row>57</xdr:row>
      <xdr:rowOff>23168</xdr:rowOff>
    </xdr:to>
    <xdr:sp macro="" textlink="">
      <xdr:nvSpPr>
        <xdr:cNvPr id="30" name="Rectangle 38"/>
        <xdr:cNvSpPr>
          <a:spLocks noChangeArrowheads="1"/>
        </xdr:cNvSpPr>
      </xdr:nvSpPr>
      <xdr:spPr bwMode="auto">
        <a:xfrm>
          <a:off x="9344025" y="7105650"/>
          <a:ext cx="28982" cy="32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16</xdr:col>
      <xdr:colOff>533400</xdr:colOff>
      <xdr:row>56</xdr:row>
      <xdr:rowOff>114300</xdr:rowOff>
    </xdr:from>
    <xdr:to>
      <xdr:col>16</xdr:col>
      <xdr:colOff>562382</xdr:colOff>
      <xdr:row>57</xdr:row>
      <xdr:rowOff>23168</xdr:rowOff>
    </xdr:to>
    <xdr:sp macro="" textlink="">
      <xdr:nvSpPr>
        <xdr:cNvPr id="31" name="Rectangle 39"/>
        <xdr:cNvSpPr>
          <a:spLocks noChangeArrowheads="1"/>
        </xdr:cNvSpPr>
      </xdr:nvSpPr>
      <xdr:spPr bwMode="auto">
        <a:xfrm>
          <a:off x="11001375" y="7105650"/>
          <a:ext cx="28982" cy="32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8</xdr:col>
      <xdr:colOff>228600</xdr:colOff>
      <xdr:row>57</xdr:row>
      <xdr:rowOff>0</xdr:rowOff>
    </xdr:from>
    <xdr:to>
      <xdr:col>8</xdr:col>
      <xdr:colOff>260468</xdr:colOff>
      <xdr:row>58</xdr:row>
      <xdr:rowOff>38877</xdr:rowOff>
    </xdr:to>
    <xdr:sp macro="" textlink="">
      <xdr:nvSpPr>
        <xdr:cNvPr id="32" name="Rectangle 40"/>
        <xdr:cNvSpPr>
          <a:spLocks noChangeArrowheads="1"/>
        </xdr:cNvSpPr>
      </xdr:nvSpPr>
      <xdr:spPr bwMode="auto">
        <a:xfrm>
          <a:off x="5334000" y="7115175"/>
          <a:ext cx="31868" cy="162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0</xdr:col>
      <xdr:colOff>9526</xdr:colOff>
      <xdr:row>2</xdr:row>
      <xdr:rowOff>53982</xdr:rowOff>
    </xdr:from>
    <xdr:to>
      <xdr:col>2</xdr:col>
      <xdr:colOff>263526</xdr:colOff>
      <xdr:row>3</xdr:row>
      <xdr:rowOff>98435</xdr:rowOff>
    </xdr:to>
    <xdr:sp macro="" textlink="">
      <xdr:nvSpPr>
        <xdr:cNvPr id="33" name="Rectangle 4"/>
        <xdr:cNvSpPr>
          <a:spLocks noChangeArrowheads="1"/>
        </xdr:cNvSpPr>
      </xdr:nvSpPr>
      <xdr:spPr bwMode="auto">
        <a:xfrm>
          <a:off x="9526" y="358782"/>
          <a:ext cx="1530350" cy="1682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none" lIns="0" tIns="0" rIns="0" bIns="0" anchor="ctr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Famiglie a basso reddito con </a:t>
          </a: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stranieri</a:t>
          </a: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409557</xdr:colOff>
      <xdr:row>2</xdr:row>
      <xdr:rowOff>46042</xdr:rowOff>
    </xdr:from>
    <xdr:to>
      <xdr:col>5</xdr:col>
      <xdr:colOff>36503</xdr:colOff>
      <xdr:row>3</xdr:row>
      <xdr:rowOff>82556</xdr:rowOff>
    </xdr:to>
    <xdr:sp macro="" textlink="">
      <xdr:nvSpPr>
        <xdr:cNvPr id="34" name="Rectangle 6"/>
        <xdr:cNvSpPr>
          <a:spLocks noChangeArrowheads="1"/>
        </xdr:cNvSpPr>
      </xdr:nvSpPr>
      <xdr:spPr bwMode="auto">
        <a:xfrm>
          <a:off x="1685907" y="350842"/>
          <a:ext cx="1541471" cy="160339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none" lIns="0" tIns="0" rIns="0" bIns="0" anchor="ctr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Famiglie a basso reddito di soli </a:t>
          </a: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italiani</a:t>
          </a: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5</xdr:col>
      <xdr:colOff>157167</xdr:colOff>
      <xdr:row>2</xdr:row>
      <xdr:rowOff>46043</xdr:rowOff>
    </xdr:from>
    <xdr:to>
      <xdr:col>7</xdr:col>
      <xdr:colOff>394607</xdr:colOff>
      <xdr:row>3</xdr:row>
      <xdr:rowOff>81643</xdr:rowOff>
    </xdr:to>
    <xdr:sp macro="" textlink="">
      <xdr:nvSpPr>
        <xdr:cNvPr id="35" name="Rectangle 8"/>
        <xdr:cNvSpPr>
          <a:spLocks noChangeArrowheads="1"/>
        </xdr:cNvSpPr>
      </xdr:nvSpPr>
      <xdr:spPr bwMode="auto">
        <a:xfrm>
          <a:off x="3354846" y="345400"/>
          <a:ext cx="1516511" cy="158064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none" lIns="0" tIns="0" rIns="0" bIns="0" anchor="ctr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Famiglie tradizionali della </a:t>
          </a: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provincia</a:t>
          </a:r>
          <a:endParaRPr kumimoji="0" lang="it-IT" sz="7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15876</xdr:colOff>
      <xdr:row>20</xdr:row>
      <xdr:rowOff>23800</xdr:rowOff>
    </xdr:from>
    <xdr:to>
      <xdr:col>2</xdr:col>
      <xdr:colOff>123825</xdr:colOff>
      <xdr:row>21</xdr:row>
      <xdr:rowOff>71422</xdr:rowOff>
    </xdr:to>
    <xdr:sp macro="" textlink="">
      <xdr:nvSpPr>
        <xdr:cNvPr id="36" name="Rectangle 14"/>
        <xdr:cNvSpPr>
          <a:spLocks noChangeArrowheads="1"/>
        </xdr:cNvSpPr>
      </xdr:nvSpPr>
      <xdr:spPr bwMode="auto">
        <a:xfrm>
          <a:off x="15876" y="2557450"/>
          <a:ext cx="1384299" cy="171447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none" lIns="0" tIns="0" rIns="0" bIns="0" anchor="ctr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Anziane sole e giovani </a:t>
          </a: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disoccupati</a:t>
          </a: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5</xdr:col>
      <xdr:colOff>154002</xdr:colOff>
      <xdr:row>20</xdr:row>
      <xdr:rowOff>33331</xdr:rowOff>
    </xdr:from>
    <xdr:to>
      <xdr:col>7</xdr:col>
      <xdr:colOff>404827</xdr:colOff>
      <xdr:row>21</xdr:row>
      <xdr:rowOff>84132</xdr:rowOff>
    </xdr:to>
    <xdr:sp macro="" textlink="">
      <xdr:nvSpPr>
        <xdr:cNvPr id="37" name="Rectangle 18"/>
        <xdr:cNvSpPr>
          <a:spLocks noChangeArrowheads="1"/>
        </xdr:cNvSpPr>
      </xdr:nvSpPr>
      <xdr:spPr bwMode="auto">
        <a:xfrm>
          <a:off x="3344877" y="2566981"/>
          <a:ext cx="1527175" cy="174626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none" lIns="0" tIns="0" rIns="0" bIns="0" anchor="ctr">
          <a:noAutofit/>
        </a:bodyPr>
        <a:lstStyle/>
        <a:p>
          <a:pPr algn="l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Giovani blue-collar</a:t>
          </a:r>
        </a:p>
      </xdr:txBody>
    </xdr:sp>
    <xdr:clientData/>
  </xdr:twoCellAnchor>
  <xdr:twoCellAnchor>
    <xdr:from>
      <xdr:col>0</xdr:col>
      <xdr:colOff>14288</xdr:colOff>
      <xdr:row>38</xdr:row>
      <xdr:rowOff>14289</xdr:rowOff>
    </xdr:from>
    <xdr:to>
      <xdr:col>2</xdr:col>
      <xdr:colOff>114299</xdr:colOff>
      <xdr:row>39</xdr:row>
      <xdr:rowOff>55564</xdr:rowOff>
    </xdr:to>
    <xdr:sp macro="" textlink="">
      <xdr:nvSpPr>
        <xdr:cNvPr id="38" name="Rectangle 8"/>
        <xdr:cNvSpPr>
          <a:spLocks noChangeArrowheads="1"/>
        </xdr:cNvSpPr>
      </xdr:nvSpPr>
      <xdr:spPr bwMode="auto">
        <a:xfrm>
          <a:off x="14288" y="4776789"/>
          <a:ext cx="1376361" cy="1651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none" lIns="0" tIns="0" rIns="0" bIns="0" anchor="ctr">
          <a:noAutofit/>
        </a:bodyPr>
        <a:lstStyle/>
        <a:p>
          <a:pPr algn="l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Famiglie di impiegati</a:t>
          </a:r>
        </a:p>
      </xdr:txBody>
    </xdr:sp>
    <xdr:clientData/>
  </xdr:twoCellAnchor>
  <xdr:twoCellAnchor>
    <xdr:from>
      <xdr:col>2</xdr:col>
      <xdr:colOff>395287</xdr:colOff>
      <xdr:row>38</xdr:row>
      <xdr:rowOff>23813</xdr:rowOff>
    </xdr:from>
    <xdr:to>
      <xdr:col>4</xdr:col>
      <xdr:colOff>248061</xdr:colOff>
      <xdr:row>39</xdr:row>
      <xdr:rowOff>59681</xdr:rowOff>
    </xdr:to>
    <xdr:sp macro="" textlink="">
      <xdr:nvSpPr>
        <xdr:cNvPr id="39" name="Rectangle 6"/>
        <xdr:cNvSpPr>
          <a:spLocks noChangeArrowheads="1"/>
        </xdr:cNvSpPr>
      </xdr:nvSpPr>
      <xdr:spPr bwMode="auto">
        <a:xfrm>
          <a:off x="1671637" y="4786313"/>
          <a:ext cx="1129124" cy="159693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none" lIns="0" tIns="0" rIns="0" bIns="0" anchor="ctr">
          <a:noAutofit/>
        </a:bodyPr>
        <a:lstStyle/>
        <a:p>
          <a:pPr algn="l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Pensioni d’argento</a:t>
          </a:r>
        </a:p>
      </xdr:txBody>
    </xdr:sp>
    <xdr:clientData/>
  </xdr:twoCellAnchor>
  <xdr:twoCellAnchor>
    <xdr:from>
      <xdr:col>5</xdr:col>
      <xdr:colOff>152400</xdr:colOff>
      <xdr:row>38</xdr:row>
      <xdr:rowOff>28575</xdr:rowOff>
    </xdr:from>
    <xdr:to>
      <xdr:col>6</xdr:col>
      <xdr:colOff>492125</xdr:colOff>
      <xdr:row>39</xdr:row>
      <xdr:rowOff>69850</xdr:rowOff>
    </xdr:to>
    <xdr:sp macro="" textlink="">
      <xdr:nvSpPr>
        <xdr:cNvPr id="40" name="Rectangle 4"/>
        <xdr:cNvSpPr>
          <a:spLocks noChangeArrowheads="1"/>
        </xdr:cNvSpPr>
      </xdr:nvSpPr>
      <xdr:spPr bwMode="auto">
        <a:xfrm>
          <a:off x="3343275" y="4791075"/>
          <a:ext cx="977900" cy="1651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none" lIns="0" tIns="0" rIns="0" bIns="0" anchor="ctr">
          <a:noAutofit/>
        </a:bodyPr>
        <a:lstStyle/>
        <a:p>
          <a:pPr algn="l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Classe dirigente</a:t>
          </a:r>
        </a:p>
      </xdr:txBody>
    </xdr:sp>
    <xdr:clientData/>
  </xdr:twoCellAnchor>
  <xdr:twoCellAnchor>
    <xdr:from>
      <xdr:col>0</xdr:col>
      <xdr:colOff>197986</xdr:colOff>
      <xdr:row>4</xdr:row>
      <xdr:rowOff>85725</xdr:rowOff>
    </xdr:from>
    <xdr:to>
      <xdr:col>2</xdr:col>
      <xdr:colOff>293916</xdr:colOff>
      <xdr:row>19</xdr:row>
      <xdr:rowOff>85751</xdr:rowOff>
    </xdr:to>
    <xdr:pic>
      <xdr:nvPicPr>
        <xdr:cNvPr id="42" name="Immagin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86" y="630011"/>
          <a:ext cx="1375001" cy="183699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595290</xdr:colOff>
      <xdr:row>4</xdr:row>
      <xdr:rowOff>74839</xdr:rowOff>
    </xdr:from>
    <xdr:to>
      <xdr:col>5</xdr:col>
      <xdr:colOff>51683</xdr:colOff>
      <xdr:row>19</xdr:row>
      <xdr:rowOff>76225</xdr:rowOff>
    </xdr:to>
    <xdr:pic>
      <xdr:nvPicPr>
        <xdr:cNvPr id="43" name="Immagine 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361" y="619125"/>
          <a:ext cx="1375001" cy="1838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334005</xdr:colOff>
      <xdr:row>4</xdr:row>
      <xdr:rowOff>74839</xdr:rowOff>
    </xdr:from>
    <xdr:to>
      <xdr:col>7</xdr:col>
      <xdr:colOff>429935</xdr:colOff>
      <xdr:row>19</xdr:row>
      <xdr:rowOff>76225</xdr:rowOff>
    </xdr:to>
    <xdr:pic>
      <xdr:nvPicPr>
        <xdr:cNvPr id="44" name="Immagine 4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1684" y="619125"/>
          <a:ext cx="1375001" cy="1838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193223</xdr:colOff>
      <xdr:row>22</xdr:row>
      <xdr:rowOff>85030</xdr:rowOff>
    </xdr:from>
    <xdr:to>
      <xdr:col>2</xdr:col>
      <xdr:colOff>289153</xdr:colOff>
      <xdr:row>37</xdr:row>
      <xdr:rowOff>86416</xdr:rowOff>
    </xdr:to>
    <xdr:pic>
      <xdr:nvPicPr>
        <xdr:cNvPr id="45" name="Immagine 4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223" y="2833673"/>
          <a:ext cx="1375001" cy="1838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585788</xdr:colOff>
      <xdr:row>22</xdr:row>
      <xdr:rowOff>94571</xdr:rowOff>
    </xdr:from>
    <xdr:to>
      <xdr:col>5</xdr:col>
      <xdr:colOff>42181</xdr:colOff>
      <xdr:row>37</xdr:row>
      <xdr:rowOff>95957</xdr:rowOff>
    </xdr:to>
    <xdr:pic>
      <xdr:nvPicPr>
        <xdr:cNvPr id="46" name="Immagine 4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4859" y="2843214"/>
          <a:ext cx="1375001" cy="1838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324531</xdr:colOff>
      <xdr:row>22</xdr:row>
      <xdr:rowOff>94570</xdr:rowOff>
    </xdr:from>
    <xdr:to>
      <xdr:col>7</xdr:col>
      <xdr:colOff>420461</xdr:colOff>
      <xdr:row>37</xdr:row>
      <xdr:rowOff>95956</xdr:rowOff>
    </xdr:to>
    <xdr:pic>
      <xdr:nvPicPr>
        <xdr:cNvPr id="47" name="Immagine 4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2210" y="2843213"/>
          <a:ext cx="1375001" cy="1838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183697</xdr:colOff>
      <xdr:row>40</xdr:row>
      <xdr:rowOff>85721</xdr:rowOff>
    </xdr:from>
    <xdr:to>
      <xdr:col>2</xdr:col>
      <xdr:colOff>279627</xdr:colOff>
      <xdr:row>55</xdr:row>
      <xdr:rowOff>87107</xdr:rowOff>
    </xdr:to>
    <xdr:pic>
      <xdr:nvPicPr>
        <xdr:cNvPr id="48" name="Immagine 4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97" y="5038721"/>
          <a:ext cx="1375001" cy="1838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576264</xdr:colOff>
      <xdr:row>40</xdr:row>
      <xdr:rowOff>85726</xdr:rowOff>
    </xdr:from>
    <xdr:to>
      <xdr:col>5</xdr:col>
      <xdr:colOff>32657</xdr:colOff>
      <xdr:row>55</xdr:row>
      <xdr:rowOff>87112</xdr:rowOff>
    </xdr:to>
    <xdr:pic>
      <xdr:nvPicPr>
        <xdr:cNvPr id="49" name="Immagine 4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5335" y="5038726"/>
          <a:ext cx="1375001" cy="1838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334055</xdr:colOff>
      <xdr:row>40</xdr:row>
      <xdr:rowOff>90488</xdr:rowOff>
    </xdr:from>
    <xdr:to>
      <xdr:col>7</xdr:col>
      <xdr:colOff>429985</xdr:colOff>
      <xdr:row>55</xdr:row>
      <xdr:rowOff>91874</xdr:rowOff>
    </xdr:to>
    <xdr:pic>
      <xdr:nvPicPr>
        <xdr:cNvPr id="50" name="Immagine 4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1734" y="5043488"/>
          <a:ext cx="1375001" cy="1838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20411</xdr:colOff>
      <xdr:row>0</xdr:row>
      <xdr:rowOff>47625</xdr:rowOff>
    </xdr:from>
    <xdr:to>
      <xdr:col>9</xdr:col>
      <xdr:colOff>414167</xdr:colOff>
      <xdr:row>3</xdr:row>
      <xdr:rowOff>6804</xdr:rowOff>
    </xdr:to>
    <xdr:sp macro="" textlink="">
      <xdr:nvSpPr>
        <xdr:cNvPr id="51" name="Freccia a sinistra 50">
          <a:hlinkClick xmlns:r="http://schemas.openxmlformats.org/officeDocument/2006/relationships" r:id="rId10"/>
        </xdr:cNvPr>
        <xdr:cNvSpPr/>
      </xdr:nvSpPr>
      <xdr:spPr>
        <a:xfrm>
          <a:off x="5204732" y="47625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19049</xdr:rowOff>
    </xdr:from>
    <xdr:to>
      <xdr:col>7</xdr:col>
      <xdr:colOff>58738</xdr:colOff>
      <xdr:row>32</xdr:row>
      <xdr:rowOff>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495300</xdr:colOff>
      <xdr:row>3</xdr:row>
      <xdr:rowOff>114300</xdr:rowOff>
    </xdr:from>
    <xdr:to>
      <xdr:col>30</xdr:col>
      <xdr:colOff>342900</xdr:colOff>
      <xdr:row>23</xdr:row>
      <xdr:rowOff>57150</xdr:rowOff>
    </xdr:to>
    <xdr:sp macro="" textlink="">
      <xdr:nvSpPr>
        <xdr:cNvPr id="2" name="AutoShape 1"/>
        <xdr:cNvSpPr>
          <a:spLocks noChangeAspect="1" noChangeArrowheads="1"/>
        </xdr:cNvSpPr>
      </xdr:nvSpPr>
      <xdr:spPr bwMode="auto">
        <a:xfrm>
          <a:off x="15401925" y="542925"/>
          <a:ext cx="6257925" cy="241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495300</xdr:colOff>
      <xdr:row>3</xdr:row>
      <xdr:rowOff>114300</xdr:rowOff>
    </xdr:from>
    <xdr:to>
      <xdr:col>30</xdr:col>
      <xdr:colOff>342900</xdr:colOff>
      <xdr:row>23</xdr:row>
      <xdr:rowOff>57150</xdr:rowOff>
    </xdr:to>
    <xdr:sp macro="" textlink="">
      <xdr:nvSpPr>
        <xdr:cNvPr id="3" name="AutoShape 15"/>
        <xdr:cNvSpPr>
          <a:spLocks noChangeAspect="1" noChangeArrowheads="1"/>
        </xdr:cNvSpPr>
      </xdr:nvSpPr>
      <xdr:spPr bwMode="auto">
        <a:xfrm>
          <a:off x="15401925" y="542925"/>
          <a:ext cx="6257925" cy="241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4</xdr:col>
      <xdr:colOff>399977</xdr:colOff>
      <xdr:row>43</xdr:row>
      <xdr:rowOff>85725</xdr:rowOff>
    </xdr:to>
    <xdr:pic>
      <xdr:nvPicPr>
        <xdr:cNvPr id="4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3752777" cy="516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4"/>
  <sheetViews>
    <sheetView tabSelected="1" zoomScale="85" zoomScaleNormal="85" workbookViewId="0">
      <selection activeCell="A16" sqref="A16"/>
    </sheetView>
  </sheetViews>
  <sheetFormatPr defaultRowHeight="15" x14ac:dyDescent="0.25"/>
  <cols>
    <col min="1" max="1" width="186.85546875" style="135" bestFit="1" customWidth="1"/>
  </cols>
  <sheetData>
    <row r="1" spans="1:15" ht="46.5" x14ac:dyDescent="0.35">
      <c r="A1" s="142" t="s">
        <v>154</v>
      </c>
    </row>
    <row r="2" spans="1:15" s="126" customFormat="1" ht="17.25" customHeight="1" x14ac:dyDescent="0.25">
      <c r="A2" s="125" t="s">
        <v>141</v>
      </c>
      <c r="B2" s="136"/>
      <c r="C2" s="136"/>
      <c r="O2" s="141"/>
    </row>
    <row r="3" spans="1:15" s="126" customFormat="1" ht="17.25" customHeight="1" x14ac:dyDescent="0.25">
      <c r="A3" s="127" t="s">
        <v>142</v>
      </c>
      <c r="B3" s="136"/>
      <c r="C3" s="136"/>
      <c r="O3" s="141"/>
    </row>
    <row r="4" spans="1:15" s="126" customFormat="1" ht="17.25" customHeight="1" x14ac:dyDescent="0.25">
      <c r="A4" s="127" t="s">
        <v>143</v>
      </c>
      <c r="B4" s="136"/>
      <c r="C4" s="136"/>
      <c r="O4" s="141"/>
    </row>
    <row r="5" spans="1:15" s="126" customFormat="1" ht="17.25" customHeight="1" x14ac:dyDescent="0.25">
      <c r="A5" s="127" t="s">
        <v>144</v>
      </c>
      <c r="B5" s="136"/>
      <c r="C5" s="136"/>
      <c r="O5" s="141"/>
    </row>
    <row r="6" spans="1:15" s="129" customFormat="1" ht="17.25" customHeight="1" x14ac:dyDescent="0.2">
      <c r="A6" s="127" t="s">
        <v>145</v>
      </c>
      <c r="B6" s="137"/>
      <c r="C6" s="136"/>
      <c r="O6" s="141"/>
    </row>
    <row r="7" spans="1:15" s="130" customFormat="1" ht="17.25" customHeight="1" x14ac:dyDescent="0.2">
      <c r="A7" s="127" t="s">
        <v>146</v>
      </c>
      <c r="B7" s="138"/>
      <c r="C7" s="136"/>
      <c r="O7" s="141"/>
    </row>
    <row r="8" spans="1:15" s="131" customFormat="1" ht="17.25" customHeight="1" x14ac:dyDescent="0.2">
      <c r="A8" s="127" t="s">
        <v>147</v>
      </c>
      <c r="B8" s="136"/>
      <c r="C8" s="136"/>
      <c r="O8" s="141"/>
    </row>
    <row r="9" spans="1:15" s="126" customFormat="1" ht="17.25" customHeight="1" x14ac:dyDescent="0.25">
      <c r="A9" s="127" t="s">
        <v>148</v>
      </c>
      <c r="B9" s="136"/>
      <c r="C9" s="136"/>
      <c r="O9" s="141"/>
    </row>
    <row r="10" spans="1:15" s="132" customFormat="1" ht="17.25" customHeight="1" x14ac:dyDescent="0.2">
      <c r="A10" s="127" t="s">
        <v>149</v>
      </c>
      <c r="B10" s="139"/>
      <c r="C10" s="136"/>
      <c r="O10" s="141"/>
    </row>
    <row r="11" spans="1:15" s="133" customFormat="1" ht="17.25" customHeight="1" x14ac:dyDescent="0.2">
      <c r="A11" s="127" t="s">
        <v>150</v>
      </c>
      <c r="B11" s="140"/>
      <c r="C11" s="136"/>
      <c r="O11" s="141"/>
    </row>
    <row r="12" spans="1:15" s="134" customFormat="1" ht="17.25" customHeight="1" x14ac:dyDescent="0.2">
      <c r="A12" s="127" t="s">
        <v>151</v>
      </c>
      <c r="B12" s="140"/>
      <c r="C12" s="136"/>
      <c r="O12" s="141"/>
    </row>
    <row r="13" spans="1:15" s="128" customFormat="1" ht="17.25" customHeight="1" x14ac:dyDescent="0.2">
      <c r="A13" s="127" t="s">
        <v>152</v>
      </c>
      <c r="B13" s="138"/>
      <c r="C13" s="136"/>
      <c r="O13" s="141"/>
    </row>
    <row r="14" spans="1:15" s="134" customFormat="1" ht="17.25" customHeight="1" x14ac:dyDescent="0.2">
      <c r="A14" s="127" t="s">
        <v>153</v>
      </c>
      <c r="B14" s="140"/>
      <c r="C14" s="136"/>
      <c r="O14" s="141"/>
    </row>
  </sheetData>
  <hyperlinks>
    <hyperlink ref="A2" location="FIG_2.1!A1" display="Figura 2.1 Indicatori di povertà o esclusione sociale per gruppo sociale - Anno 2015 (per 100 individui dello stesso gruppo sociale)"/>
    <hyperlink ref="A3" location="'FIG. 2.2'!A1" display="Figura 2.2 Reddito equivalente familiare per gruppo sociale - Anno 2015 (alcuni parametri caratteristici della distribuzione rapportati alla mediana totale)"/>
    <hyperlink ref="A4" location="FIG_2.3!A1" display="Figura 2.3  Dimensione dei gruppi sociali e loro distribuzione secondo il reddito medio equivalente familiare (a) e concentrazione interna dei redditi - Anno 2015 (numero indice, Italia=100 e valori assoluti) "/>
    <hyperlink ref="A5" location="FIG_2.4!A1" display="Figura 2.4 Reddito medio equivalente (Italia=100) per gruppo sociale, quota di famiglie e quota di  reddito equivalente disponibile per gruppo sociale - Anno 2015 (valori percentuali)"/>
    <hyperlink ref="A6" location="FIG_2.5!A1" display="Figura 2.5 Quozienti di localizzazione dei gruppi sociali a livello regionale (a)"/>
    <hyperlink ref="A7" location="FIG_2.6!A1" display="Figura 2.6 Distribuzione dei gruppi sociali per tipologia comunale - Anno 2015 (valori percentuali)"/>
    <hyperlink ref="A8" location="FIG_2.7!A1" display="Figura 2.7 Indice di diversità dei gruppi sociali nelle regioni italiane - Anno 2015"/>
    <hyperlink ref="A9" location="FIG_2.8!A1" display="Figura 2.8 Comuni italiani per grado di urbanizzazione - Anno 2014"/>
    <hyperlink ref="A10" location="FIG_2.9!A1" display="Figura 2.9 Quote di popolazione che ricadono nei gruppi sociali per grado di urbanizzazione del territorio - Anno 2015 (valori percentuali)"/>
    <hyperlink ref="A11" location="FIG_2.10!A1" display="Figura 2.10 Spesa familiare equivalente per famiglie ordinate in quinti - Anno 2015"/>
    <hyperlink ref="A12" location="FIG_2.11!A1" display="Figura 2.11 Rapporto tra quota di spese e quota di famiglie e tra quota di reddito equivalente e quota di famiglie per gruppo sociale - Anno 2015"/>
    <hyperlink ref="A13" location="FIG_2.12!A1" display="Figura 2.12 Incidenza di povertà assoluta su famiglie e individui per ripartizione geografica e tipologia comunale - Anno 2015 (valori percentuali)"/>
    <hyperlink ref="A14" location="'FIG 2.13'!A1" display="Figura 2.13 Incidenza di povertà assoluta per gruppo sociale - Anno 2015 (valori percentuali)"/>
  </hyperlinks>
  <pageMargins left="0.7" right="0.7" top="0.75" bottom="0.75" header="0.3" footer="0.3"/>
  <pageSetup paperSize="9" orientation="portrait" horizontalDpi="0" verticalDpi="0" copies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Normal="100" workbookViewId="0">
      <selection activeCell="A49" sqref="A49"/>
    </sheetView>
  </sheetViews>
  <sheetFormatPr defaultRowHeight="9.9499999999999993" customHeight="1" x14ac:dyDescent="0.25"/>
  <cols>
    <col min="1" max="1" width="27.7109375" style="68" customWidth="1"/>
    <col min="2" max="5" width="12.7109375" style="68" customWidth="1"/>
    <col min="6" max="7" width="11.140625" style="68" customWidth="1"/>
    <col min="8" max="21" width="10.7109375" style="68" customWidth="1"/>
    <col min="22" max="16384" width="9.140625" style="68"/>
  </cols>
  <sheetData>
    <row r="1" spans="1:1" ht="12" customHeight="1" x14ac:dyDescent="0.25">
      <c r="A1" s="57" t="s">
        <v>64</v>
      </c>
    </row>
    <row r="2" spans="1:1" ht="12" customHeight="1" x14ac:dyDescent="0.25">
      <c r="A2" s="57" t="s">
        <v>65</v>
      </c>
    </row>
    <row r="35" spans="1:12" ht="9.9499999999999993" customHeight="1" x14ac:dyDescent="0.25">
      <c r="A35" s="68" t="s">
        <v>52</v>
      </c>
    </row>
    <row r="36" spans="1:12" ht="9.9499999999999993" customHeight="1" x14ac:dyDescent="0.25">
      <c r="I36" s="69"/>
    </row>
    <row r="37" spans="1:12" ht="9.9499999999999993" customHeight="1" x14ac:dyDescent="0.25">
      <c r="I37" s="69"/>
    </row>
    <row r="38" spans="1:12" ht="9.9499999999999993" customHeight="1" x14ac:dyDescent="0.25">
      <c r="I38" s="69"/>
    </row>
    <row r="39" spans="1:12" customFormat="1" ht="36" x14ac:dyDescent="0.25">
      <c r="A39" s="152"/>
      <c r="B39" s="153" t="s">
        <v>68</v>
      </c>
      <c r="C39" s="153" t="s">
        <v>69</v>
      </c>
      <c r="D39" s="154" t="s">
        <v>66</v>
      </c>
      <c r="E39" s="70"/>
      <c r="F39" s="70"/>
      <c r="G39" s="70"/>
      <c r="H39" s="70"/>
      <c r="I39" s="70"/>
      <c r="J39" s="70"/>
      <c r="K39" s="70"/>
      <c r="L39" s="70"/>
    </row>
    <row r="40" spans="1:12" s="149" customFormat="1" ht="11.25" x14ac:dyDescent="0.2">
      <c r="A40" s="146" t="s">
        <v>27</v>
      </c>
      <c r="B40" s="147">
        <v>32.851013208577896</v>
      </c>
      <c r="C40" s="147">
        <v>43.023444600779186</v>
      </c>
      <c r="D40" s="147">
        <v>24.125542190642914</v>
      </c>
      <c r="E40" s="148"/>
      <c r="F40" s="148"/>
      <c r="G40" s="148"/>
      <c r="H40" s="148"/>
      <c r="I40" s="148"/>
      <c r="J40" s="148"/>
      <c r="K40" s="148"/>
      <c r="L40" s="148"/>
    </row>
    <row r="41" spans="1:12" s="149" customFormat="1" ht="11.25" x14ac:dyDescent="0.2">
      <c r="A41" s="146" t="s">
        <v>8</v>
      </c>
      <c r="B41" s="147">
        <v>51.618331991763213</v>
      </c>
      <c r="C41" s="147">
        <v>35.175097868158275</v>
      </c>
      <c r="D41" s="147">
        <v>13.206570140078513</v>
      </c>
      <c r="E41" s="148"/>
      <c r="F41" s="148"/>
      <c r="G41" s="148"/>
      <c r="H41" s="148"/>
      <c r="I41" s="148"/>
      <c r="J41" s="148"/>
      <c r="K41" s="148"/>
      <c r="L41" s="148"/>
    </row>
    <row r="42" spans="1:12" s="149" customFormat="1" ht="11.25" x14ac:dyDescent="0.2">
      <c r="A42" s="146" t="s">
        <v>26</v>
      </c>
      <c r="B42" s="147">
        <v>39.301876438136858</v>
      </c>
      <c r="C42" s="147">
        <v>41.133617199057014</v>
      </c>
      <c r="D42" s="147">
        <v>19.564506362806121</v>
      </c>
      <c r="E42" s="148"/>
      <c r="F42" s="148"/>
      <c r="G42" s="148"/>
      <c r="H42" s="148"/>
      <c r="I42" s="148"/>
      <c r="J42" s="148"/>
      <c r="K42" s="148"/>
      <c r="L42" s="148"/>
    </row>
    <row r="43" spans="1:12" s="149" customFormat="1" ht="11.25" x14ac:dyDescent="0.2">
      <c r="A43" s="146" t="s">
        <v>10</v>
      </c>
      <c r="B43" s="147">
        <v>35.388867369019309</v>
      </c>
      <c r="C43" s="147">
        <v>42.999333689599318</v>
      </c>
      <c r="D43" s="147">
        <v>21.61179894138137</v>
      </c>
      <c r="E43" s="148"/>
      <c r="F43" s="148"/>
      <c r="G43" s="148"/>
      <c r="H43" s="148"/>
      <c r="I43" s="148"/>
      <c r="J43" s="148"/>
      <c r="K43" s="148"/>
      <c r="L43" s="148"/>
    </row>
    <row r="44" spans="1:12" s="149" customFormat="1" ht="11.25" x14ac:dyDescent="0.2">
      <c r="A44" s="146" t="s">
        <v>11</v>
      </c>
      <c r="B44" s="147">
        <v>25.975840742379809</v>
      </c>
      <c r="C44" s="147">
        <v>45.758070918806752</v>
      </c>
      <c r="D44" s="147">
        <v>28.266088338813432</v>
      </c>
      <c r="E44" s="148"/>
      <c r="F44" s="148"/>
      <c r="G44" s="148"/>
      <c r="H44" s="148"/>
      <c r="I44" s="148"/>
      <c r="J44" s="148"/>
      <c r="K44" s="148"/>
      <c r="L44" s="148"/>
    </row>
    <row r="45" spans="1:12" s="149" customFormat="1" ht="11.25" x14ac:dyDescent="0.2">
      <c r="A45" s="146" t="s">
        <v>67</v>
      </c>
      <c r="B45" s="147">
        <v>26.546297332840972</v>
      </c>
      <c r="C45" s="147">
        <v>45.232971135277985</v>
      </c>
      <c r="D45" s="147">
        <v>28.220731531881032</v>
      </c>
      <c r="E45" s="148"/>
      <c r="F45" s="148"/>
      <c r="G45" s="148"/>
      <c r="H45" s="148"/>
      <c r="I45" s="148"/>
      <c r="J45" s="148"/>
      <c r="K45" s="148"/>
      <c r="L45" s="148"/>
    </row>
    <row r="46" spans="1:12" s="149" customFormat="1" ht="11.25" x14ac:dyDescent="0.2">
      <c r="A46" s="146" t="s">
        <v>13</v>
      </c>
      <c r="B46" s="147">
        <v>35.414749467231609</v>
      </c>
      <c r="C46" s="147">
        <v>41.387263884009144</v>
      </c>
      <c r="D46" s="147">
        <v>23.197986648759251</v>
      </c>
      <c r="E46" s="148"/>
      <c r="F46" s="148"/>
      <c r="G46" s="148"/>
      <c r="H46" s="148"/>
      <c r="I46" s="148"/>
      <c r="J46" s="148"/>
      <c r="K46" s="148"/>
      <c r="L46" s="148"/>
    </row>
    <row r="47" spans="1:12" s="149" customFormat="1" ht="11.25" x14ac:dyDescent="0.2">
      <c r="A47" s="146" t="s">
        <v>14</v>
      </c>
      <c r="B47" s="147">
        <v>24.641829657658164</v>
      </c>
      <c r="C47" s="147">
        <v>46.104183842412191</v>
      </c>
      <c r="D47" s="147">
        <v>29.253986499929656</v>
      </c>
      <c r="E47" s="148"/>
      <c r="F47" s="148"/>
      <c r="G47" s="148"/>
      <c r="H47" s="148"/>
      <c r="I47" s="148"/>
      <c r="J47" s="148"/>
      <c r="K47" s="148"/>
      <c r="L47" s="148"/>
    </row>
    <row r="48" spans="1:12" s="149" customFormat="1" ht="11.25" x14ac:dyDescent="0.2">
      <c r="A48" s="146" t="s">
        <v>15</v>
      </c>
      <c r="B48" s="147">
        <v>29.045975985039778</v>
      </c>
      <c r="C48" s="147">
        <v>44.01464983120438</v>
      </c>
      <c r="D48" s="147">
        <v>26.939374183755849</v>
      </c>
      <c r="E48" s="148"/>
      <c r="F48" s="148"/>
      <c r="G48" s="148"/>
      <c r="H48" s="148"/>
      <c r="I48" s="148"/>
      <c r="J48" s="148"/>
      <c r="K48" s="148"/>
      <c r="L48" s="148"/>
    </row>
    <row r="49" spans="1:12" s="149" customFormat="1" ht="11.25" x14ac:dyDescent="0.2">
      <c r="A49" s="150" t="s">
        <v>16</v>
      </c>
      <c r="B49" s="151">
        <v>37.77233376536627</v>
      </c>
      <c r="C49" s="151">
        <v>41.210672786390496</v>
      </c>
      <c r="D49" s="151">
        <v>21.016993448243245</v>
      </c>
      <c r="E49" s="148"/>
      <c r="F49" s="148"/>
      <c r="G49" s="148"/>
      <c r="H49" s="148"/>
      <c r="I49" s="148"/>
      <c r="J49" s="148"/>
      <c r="K49" s="148"/>
      <c r="L49" s="148"/>
    </row>
    <row r="50" spans="1:12" ht="9.9499999999999993" customHeight="1" x14ac:dyDescent="0.25">
      <c r="I50" s="69"/>
    </row>
    <row r="51" spans="1:12" ht="9.9499999999999993" customHeight="1" x14ac:dyDescent="0.25">
      <c r="I51" s="69"/>
    </row>
    <row r="52" spans="1:12" ht="9.9499999999999993" customHeight="1" x14ac:dyDescent="0.25">
      <c r="I52" s="69"/>
    </row>
  </sheetData>
  <pageMargins left="1.6141732283464567" right="1.6535433070866143" top="1.4960629921259843" bottom="1.496062992125984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="120" zoomScaleNormal="120" workbookViewId="0">
      <selection activeCell="I36" sqref="I36"/>
    </sheetView>
  </sheetViews>
  <sheetFormatPr defaultRowHeight="9" x14ac:dyDescent="0.25"/>
  <cols>
    <col min="1" max="5" width="12.5703125" style="72" customWidth="1"/>
    <col min="6" max="24" width="10.7109375" style="72" customWidth="1"/>
    <col min="25" max="16384" width="9.140625" style="72"/>
  </cols>
  <sheetData>
    <row r="1" spans="1:1" ht="12" customHeight="1" x14ac:dyDescent="0.25">
      <c r="A1" s="71" t="s">
        <v>70</v>
      </c>
    </row>
    <row r="2" spans="1:1" ht="12" customHeight="1" x14ac:dyDescent="0.25"/>
    <row r="24" spans="11:11" x14ac:dyDescent="0.25">
      <c r="K24" s="72" t="s">
        <v>77</v>
      </c>
    </row>
    <row r="33" spans="1:2" x14ac:dyDescent="0.25">
      <c r="A33" s="72" t="s">
        <v>71</v>
      </c>
    </row>
    <row r="38" spans="1:2" x14ac:dyDescent="0.25">
      <c r="A38" s="73" t="s">
        <v>72</v>
      </c>
      <c r="B38" s="74">
        <v>8</v>
      </c>
    </row>
    <row r="39" spans="1:2" x14ac:dyDescent="0.25">
      <c r="A39" s="75" t="s">
        <v>73</v>
      </c>
      <c r="B39" s="76">
        <v>12.8</v>
      </c>
    </row>
    <row r="40" spans="1:2" x14ac:dyDescent="0.25">
      <c r="A40" s="75" t="s">
        <v>74</v>
      </c>
      <c r="B40" s="76">
        <v>17</v>
      </c>
    </row>
    <row r="41" spans="1:2" x14ac:dyDescent="0.25">
      <c r="A41" s="75" t="s">
        <v>75</v>
      </c>
      <c r="B41" s="76">
        <v>23.2</v>
      </c>
    </row>
    <row r="42" spans="1:2" x14ac:dyDescent="0.25">
      <c r="A42" s="77" t="s">
        <v>76</v>
      </c>
      <c r="B42" s="78">
        <v>39</v>
      </c>
    </row>
  </sheetData>
  <pageMargins left="1.6141732283464567" right="1.6535433070866143" top="1.2204724409448819" bottom="4.1732283464566935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selection activeCell="J2" sqref="J2"/>
    </sheetView>
  </sheetViews>
  <sheetFormatPr defaultRowHeight="9.9499999999999993" customHeight="1" x14ac:dyDescent="0.25"/>
  <cols>
    <col min="1" max="1" width="9.140625" style="79"/>
    <col min="2" max="2" width="13.5703125" style="79" customWidth="1"/>
    <col min="3" max="9" width="9.85546875" style="79" customWidth="1"/>
    <col min="10" max="16384" width="9.140625" style="79"/>
  </cols>
  <sheetData>
    <row r="1" spans="1:1" s="71" customFormat="1" ht="12" customHeight="1" x14ac:dyDescent="0.25">
      <c r="A1" s="71" t="s">
        <v>99</v>
      </c>
    </row>
    <row r="2" spans="1:1" s="71" customFormat="1" ht="12" customHeight="1" x14ac:dyDescent="0.25">
      <c r="A2" s="71" t="s">
        <v>78</v>
      </c>
    </row>
    <row r="28" spans="1:3" ht="9.9499999999999993" customHeight="1" x14ac:dyDescent="0.25">
      <c r="A28" s="72" t="s">
        <v>79</v>
      </c>
      <c r="B28" s="72"/>
      <c r="C28" s="72"/>
    </row>
    <row r="32" spans="1:3" s="72" customFormat="1" ht="9.9499999999999993" customHeight="1" x14ac:dyDescent="0.25"/>
    <row r="33" spans="2:10" s="99" customFormat="1" ht="9.9499999999999993" customHeight="1" x14ac:dyDescent="0.25"/>
    <row r="34" spans="2:10" s="99" customFormat="1" ht="9.9499999999999993" customHeight="1" x14ac:dyDescent="0.25"/>
    <row r="35" spans="2:10" s="100" customFormat="1" ht="36" x14ac:dyDescent="0.25">
      <c r="B35" s="101" t="s">
        <v>42</v>
      </c>
      <c r="C35" s="102" t="s">
        <v>80</v>
      </c>
      <c r="D35" s="102" t="s">
        <v>81</v>
      </c>
      <c r="E35" s="102" t="s">
        <v>82</v>
      </c>
      <c r="F35" s="102" t="s">
        <v>83</v>
      </c>
    </row>
    <row r="36" spans="2:10" s="92" customFormat="1" ht="18" customHeight="1" x14ac:dyDescent="0.25">
      <c r="B36" s="94" t="s">
        <v>8</v>
      </c>
      <c r="C36" s="103">
        <v>8.3000000000000007</v>
      </c>
      <c r="D36" s="103">
        <v>5.4</v>
      </c>
      <c r="E36" s="95">
        <v>1.537037037037037</v>
      </c>
      <c r="F36" s="95">
        <v>1.6944444439999999</v>
      </c>
    </row>
    <row r="37" spans="2:10" s="92" customFormat="1" ht="18" customHeight="1" x14ac:dyDescent="0.25">
      <c r="B37" s="94" t="s">
        <v>26</v>
      </c>
      <c r="C37" s="103">
        <v>14</v>
      </c>
      <c r="D37" s="103">
        <v>10.8</v>
      </c>
      <c r="E37" s="95">
        <v>1.2962962962962963</v>
      </c>
      <c r="F37" s="95">
        <v>1.3225806449999999</v>
      </c>
    </row>
    <row r="38" spans="2:10" s="92" customFormat="1" ht="18" customHeight="1" x14ac:dyDescent="0.25">
      <c r="B38" s="94" t="s">
        <v>10</v>
      </c>
      <c r="C38" s="103">
        <v>21</v>
      </c>
      <c r="D38" s="103">
        <v>18.5</v>
      </c>
      <c r="E38" s="95">
        <v>1.1351351351351351</v>
      </c>
      <c r="F38" s="95">
        <v>1.1348314610000001</v>
      </c>
    </row>
    <row r="39" spans="2:10" s="92" customFormat="1" ht="18" customHeight="1" x14ac:dyDescent="0.25">
      <c r="B39" s="94" t="s">
        <v>11</v>
      </c>
      <c r="C39" s="103">
        <v>10.6</v>
      </c>
      <c r="D39" s="103">
        <v>10</v>
      </c>
      <c r="E39" s="95">
        <v>1.06</v>
      </c>
      <c r="F39" s="95">
        <v>0.96460177000000003</v>
      </c>
    </row>
    <row r="40" spans="2:10" s="92" customFormat="1" ht="18" customHeight="1" x14ac:dyDescent="0.25">
      <c r="B40" s="94" t="s">
        <v>12</v>
      </c>
      <c r="C40" s="103">
        <v>25.6</v>
      </c>
      <c r="D40" s="103">
        <v>27.5</v>
      </c>
      <c r="E40" s="95">
        <v>0.93090909090909091</v>
      </c>
      <c r="F40" s="95">
        <v>0.93392070500000002</v>
      </c>
    </row>
    <row r="41" spans="2:10" s="92" customFormat="1" ht="18" customHeight="1" x14ac:dyDescent="0.25">
      <c r="B41" s="94" t="s">
        <v>13</v>
      </c>
      <c r="C41" s="103">
        <v>8.4</v>
      </c>
      <c r="D41" s="103">
        <v>10</v>
      </c>
      <c r="E41" s="95">
        <v>0.84000000000000008</v>
      </c>
      <c r="F41" s="95">
        <v>0.80434782599999999</v>
      </c>
    </row>
    <row r="42" spans="2:10" s="92" customFormat="1" ht="18" customHeight="1" x14ac:dyDescent="0.25">
      <c r="B42" s="94" t="s">
        <v>14</v>
      </c>
      <c r="C42" s="103">
        <v>2.7</v>
      </c>
      <c r="D42" s="103">
        <v>3.6</v>
      </c>
      <c r="E42" s="95">
        <v>0.75</v>
      </c>
      <c r="F42" s="95">
        <v>0.75757575799999999</v>
      </c>
    </row>
    <row r="43" spans="2:10" s="92" customFormat="1" ht="18" customHeight="1" x14ac:dyDescent="0.25">
      <c r="B43" s="94" t="s">
        <v>15</v>
      </c>
      <c r="C43" s="103">
        <v>4.9000000000000004</v>
      </c>
      <c r="D43" s="103">
        <v>7.1</v>
      </c>
      <c r="E43" s="95">
        <v>0.69014084507042261</v>
      </c>
      <c r="F43" s="95">
        <v>0.70666666700000003</v>
      </c>
      <c r="J43" s="96"/>
    </row>
    <row r="44" spans="2:10" s="92" customFormat="1" ht="18" customHeight="1" x14ac:dyDescent="0.25">
      <c r="B44" s="97" t="s">
        <v>16</v>
      </c>
      <c r="C44" s="104">
        <v>4.5</v>
      </c>
      <c r="D44" s="104">
        <v>7.1</v>
      </c>
      <c r="E44" s="98">
        <v>0.63380281690140849</v>
      </c>
      <c r="F44" s="98">
        <v>0.60563380300000003</v>
      </c>
    </row>
    <row r="45" spans="2:10" s="99" customFormat="1" ht="9.9499999999999993" customHeight="1" x14ac:dyDescent="0.25"/>
  </sheetData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opLeftCell="A7" zoomScaleNormal="100" workbookViewId="0">
      <selection activeCell="D50" sqref="D50:E56"/>
    </sheetView>
  </sheetViews>
  <sheetFormatPr defaultColWidth="9.140625" defaultRowHeight="9.9499999999999993" customHeight="1" x14ac:dyDescent="0.25"/>
  <cols>
    <col min="1" max="5" width="11.28515625" style="67" customWidth="1"/>
    <col min="6" max="6" width="15.28515625" style="67" customWidth="1"/>
    <col min="7" max="7" width="16.42578125" style="67" customWidth="1"/>
    <col min="8" max="16384" width="9.140625" style="67"/>
  </cols>
  <sheetData>
    <row r="1" spans="1:1" ht="12" customHeight="1" x14ac:dyDescent="0.2">
      <c r="A1" s="80" t="s">
        <v>84</v>
      </c>
    </row>
    <row r="2" spans="1:1" ht="12" customHeight="1" x14ac:dyDescent="0.2">
      <c r="A2" s="81" t="s">
        <v>85</v>
      </c>
    </row>
    <row r="3" spans="1:1" ht="12" customHeight="1" x14ac:dyDescent="0.25"/>
    <row r="31" spans="1:1" ht="9.9499999999999993" customHeight="1" x14ac:dyDescent="0.25">
      <c r="A31" s="43" t="s">
        <v>71</v>
      </c>
    </row>
    <row r="34" ht="24" customHeight="1" x14ac:dyDescent="0.25"/>
    <row r="49" spans="2:5" ht="9.9499999999999993" customHeight="1" x14ac:dyDescent="0.15">
      <c r="B49" s="82"/>
      <c r="C49" s="82"/>
      <c r="D49" s="83" t="s">
        <v>86</v>
      </c>
      <c r="E49" s="83" t="s">
        <v>87</v>
      </c>
    </row>
    <row r="50" spans="2:5" s="87" customFormat="1" ht="27.75" x14ac:dyDescent="0.2">
      <c r="B50" s="84" t="s">
        <v>88</v>
      </c>
      <c r="C50" s="85" t="s">
        <v>89</v>
      </c>
      <c r="D50" s="86">
        <v>5</v>
      </c>
      <c r="E50" s="165">
        <v>6.7</v>
      </c>
    </row>
    <row r="51" spans="2:5" s="87" customFormat="1" ht="12.75" x14ac:dyDescent="0.2">
      <c r="B51" s="85"/>
      <c r="C51" s="85" t="s">
        <v>90</v>
      </c>
      <c r="D51" s="86">
        <v>4.2</v>
      </c>
      <c r="E51" s="165">
        <v>5.6</v>
      </c>
    </row>
    <row r="52" spans="2:5" s="87" customFormat="1" ht="12.75" x14ac:dyDescent="0.2">
      <c r="B52" s="85"/>
      <c r="C52" s="85" t="s">
        <v>91</v>
      </c>
      <c r="D52" s="86">
        <v>9.1</v>
      </c>
      <c r="E52" s="165">
        <v>10</v>
      </c>
    </row>
    <row r="53" spans="2:5" s="87" customFormat="1" ht="27.75" x14ac:dyDescent="0.2">
      <c r="B53" s="84" t="s">
        <v>92</v>
      </c>
      <c r="C53" s="84" t="s">
        <v>93</v>
      </c>
      <c r="D53" s="86">
        <v>6.1</v>
      </c>
      <c r="E53" s="165">
        <v>7.3</v>
      </c>
    </row>
    <row r="54" spans="2:5" s="87" customFormat="1" ht="18.75" x14ac:dyDescent="0.2">
      <c r="B54" s="85"/>
      <c r="C54" s="84" t="s">
        <v>94</v>
      </c>
      <c r="D54" s="86">
        <v>6.2</v>
      </c>
      <c r="E54" s="165">
        <v>7.4</v>
      </c>
    </row>
    <row r="55" spans="2:5" s="87" customFormat="1" ht="18.75" x14ac:dyDescent="0.2">
      <c r="B55" s="85"/>
      <c r="C55" s="84" t="s">
        <v>95</v>
      </c>
      <c r="D55" s="86">
        <v>6.1</v>
      </c>
      <c r="E55" s="165">
        <v>7.9</v>
      </c>
    </row>
    <row r="56" spans="2:5" s="87" customFormat="1" ht="12.75" x14ac:dyDescent="0.2">
      <c r="B56" s="88" t="s">
        <v>96</v>
      </c>
      <c r="C56" s="89"/>
      <c r="D56" s="90">
        <v>6.1</v>
      </c>
      <c r="E56" s="166">
        <v>7.6</v>
      </c>
    </row>
    <row r="57" spans="2:5" s="87" customFormat="1" ht="12.75" x14ac:dyDescent="0.2"/>
    <row r="58" spans="2:5" s="91" customFormat="1" ht="9.9499999999999993" customHeight="1" x14ac:dyDescent="0.25"/>
    <row r="59" spans="2:5" s="91" customFormat="1" ht="9.9499999999999993" customHeight="1" x14ac:dyDescent="0.25"/>
  </sheetData>
  <pageMargins left="0.98425196850393704" right="1.0236220472440944" top="1.4960629921259843" bottom="1.4960629921259843" header="0.31496062992125984" footer="0.31496062992125984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I47" sqref="I47"/>
    </sheetView>
  </sheetViews>
  <sheetFormatPr defaultRowHeight="9.9499999999999993" customHeight="1" x14ac:dyDescent="0.25"/>
  <cols>
    <col min="1" max="1" width="9.140625" style="79"/>
    <col min="2" max="9" width="9.85546875" style="79" customWidth="1"/>
    <col min="10" max="16384" width="9.140625" style="79"/>
  </cols>
  <sheetData>
    <row r="1" spans="1:1" s="71" customFormat="1" ht="12" customHeight="1" x14ac:dyDescent="0.25">
      <c r="A1" s="71" t="s">
        <v>97</v>
      </c>
    </row>
    <row r="31" spans="1:1" s="72" customFormat="1" ht="9.9499999999999993" customHeight="1" x14ac:dyDescent="0.25">
      <c r="A31" s="72" t="s">
        <v>98</v>
      </c>
    </row>
    <row r="35" spans="2:10" s="105" customFormat="1" ht="9.9499999999999993" customHeight="1" x14ac:dyDescent="0.25"/>
    <row r="36" spans="2:10" s="105" customFormat="1" ht="9.9499999999999993" customHeight="1" x14ac:dyDescent="0.25"/>
    <row r="37" spans="2:10" s="105" customFormat="1" ht="9.9499999999999993" customHeight="1" x14ac:dyDescent="0.25">
      <c r="B37" s="162" t="s">
        <v>42</v>
      </c>
      <c r="C37" s="106"/>
      <c r="D37" s="106"/>
    </row>
    <row r="38" spans="2:10" s="105" customFormat="1" ht="9.9499999999999993" customHeight="1" x14ac:dyDescent="0.25">
      <c r="B38" s="163"/>
      <c r="C38" s="107"/>
      <c r="D38" s="107"/>
    </row>
    <row r="39" spans="2:10" s="92" customFormat="1" ht="9" x14ac:dyDescent="0.25">
      <c r="B39" s="164"/>
      <c r="C39" s="108" t="s">
        <v>86</v>
      </c>
      <c r="D39" s="108" t="s">
        <v>87</v>
      </c>
    </row>
    <row r="40" spans="2:10" s="92" customFormat="1" ht="9" x14ac:dyDescent="0.25">
      <c r="B40" s="93" t="s">
        <v>27</v>
      </c>
      <c r="C40" s="110">
        <v>6.1</v>
      </c>
      <c r="D40" s="110">
        <v>7.6</v>
      </c>
    </row>
    <row r="41" spans="2:10" s="92" customFormat="1" ht="18" x14ac:dyDescent="0.25">
      <c r="B41" s="94" t="s">
        <v>8</v>
      </c>
      <c r="C41" s="110">
        <v>0.5</v>
      </c>
      <c r="D41" s="110">
        <v>0.6</v>
      </c>
    </row>
    <row r="42" spans="2:10" s="92" customFormat="1" ht="18" x14ac:dyDescent="0.25">
      <c r="B42" s="94" t="s">
        <v>26</v>
      </c>
      <c r="C42" s="110">
        <v>1.6</v>
      </c>
      <c r="D42" s="110">
        <v>1.7</v>
      </c>
    </row>
    <row r="43" spans="2:10" s="92" customFormat="1" ht="18" x14ac:dyDescent="0.25">
      <c r="B43" s="94" t="s">
        <v>10</v>
      </c>
      <c r="C43" s="110">
        <v>1.6</v>
      </c>
      <c r="D43" s="110">
        <v>2.2999999999999998</v>
      </c>
    </row>
    <row r="44" spans="2:10" s="92" customFormat="1" ht="18" x14ac:dyDescent="0.25">
      <c r="B44" s="94" t="s">
        <v>11</v>
      </c>
      <c r="C44" s="110">
        <v>3.3</v>
      </c>
      <c r="D44" s="110">
        <v>3.5</v>
      </c>
    </row>
    <row r="45" spans="2:10" s="92" customFormat="1" ht="27" x14ac:dyDescent="0.25">
      <c r="B45" s="94" t="s">
        <v>12</v>
      </c>
      <c r="C45" s="110">
        <v>4.5999999999999996</v>
      </c>
      <c r="D45" s="110">
        <v>4.5</v>
      </c>
    </row>
    <row r="46" spans="2:10" s="92" customFormat="1" ht="27" x14ac:dyDescent="0.25">
      <c r="B46" s="94" t="s">
        <v>13</v>
      </c>
      <c r="C46" s="110">
        <v>8.5</v>
      </c>
      <c r="D46" s="110">
        <v>8.3000000000000007</v>
      </c>
    </row>
    <row r="47" spans="2:10" s="92" customFormat="1" ht="27" x14ac:dyDescent="0.25">
      <c r="B47" s="94" t="s">
        <v>14</v>
      </c>
      <c r="C47" s="110">
        <v>8.4</v>
      </c>
      <c r="D47" s="110">
        <v>8.4</v>
      </c>
    </row>
    <row r="48" spans="2:10" s="92" customFormat="1" ht="27" x14ac:dyDescent="0.25">
      <c r="B48" s="94" t="s">
        <v>15</v>
      </c>
      <c r="C48" s="110">
        <v>12.7</v>
      </c>
      <c r="D48" s="110">
        <v>13.2</v>
      </c>
      <c r="J48" s="96"/>
    </row>
    <row r="49" spans="2:4" s="92" customFormat="1" ht="27" x14ac:dyDescent="0.25">
      <c r="B49" s="97" t="s">
        <v>16</v>
      </c>
      <c r="C49" s="111">
        <v>27.9</v>
      </c>
      <c r="D49" s="111">
        <v>34.4</v>
      </c>
    </row>
  </sheetData>
  <mergeCells count="1">
    <mergeCell ref="B37:B39"/>
  </mergeCells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opLeftCell="A13" zoomScaleNormal="100" workbookViewId="0">
      <selection activeCell="I35" sqref="I35"/>
    </sheetView>
  </sheetViews>
  <sheetFormatPr defaultRowHeight="9.9499999999999993" customHeight="1" x14ac:dyDescent="0.25"/>
  <cols>
    <col min="1" max="1" width="23.140625" style="5" customWidth="1"/>
    <col min="2" max="2" width="13.28515625" style="2" customWidth="1"/>
    <col min="3" max="3" width="18.7109375" style="2" customWidth="1"/>
    <col min="4" max="4" width="18.85546875" style="2" customWidth="1"/>
    <col min="5" max="5" width="3.28515625" style="2" customWidth="1"/>
    <col min="6" max="6" width="13.28515625" style="6" customWidth="1"/>
    <col min="7" max="8" width="13.28515625" style="2" customWidth="1"/>
    <col min="9" max="35" width="10.7109375" style="2" customWidth="1"/>
    <col min="36" max="16384" width="9.140625" style="2"/>
  </cols>
  <sheetData>
    <row r="1" spans="1:1" ht="12" customHeight="1" x14ac:dyDescent="0.25">
      <c r="A1" s="1" t="s">
        <v>0</v>
      </c>
    </row>
    <row r="2" spans="1:1" ht="12" customHeight="1" x14ac:dyDescent="0.25">
      <c r="A2" s="3" t="s">
        <v>1</v>
      </c>
    </row>
    <row r="3" spans="1:1" ht="12" customHeight="1" x14ac:dyDescent="0.25">
      <c r="A3" s="4"/>
    </row>
    <row r="22" spans="1:6" ht="9.9499999999999993" customHeight="1" x14ac:dyDescent="0.25">
      <c r="F22" s="6" t="str">
        <f>LOWER(A3)</f>
        <v/>
      </c>
    </row>
    <row r="30" spans="1:6" ht="6" customHeight="1" x14ac:dyDescent="0.25"/>
    <row r="31" spans="1:6" ht="9.9499999999999993" customHeight="1" x14ac:dyDescent="0.25">
      <c r="A31" s="2"/>
    </row>
    <row r="32" spans="1:6" ht="9.9499999999999993" customHeight="1" x14ac:dyDescent="0.25">
      <c r="A32" s="2"/>
    </row>
    <row r="41" spans="1:6" ht="9.9499999999999993" customHeight="1" x14ac:dyDescent="0.25">
      <c r="A41" s="2" t="s">
        <v>2</v>
      </c>
    </row>
    <row r="42" spans="1:6" ht="9.9499999999999993" customHeight="1" x14ac:dyDescent="0.25">
      <c r="A42" s="2"/>
      <c r="F42" s="2"/>
    </row>
    <row r="43" spans="1:6" ht="9.9499999999999993" customHeight="1" x14ac:dyDescent="0.25">
      <c r="A43" s="2"/>
      <c r="F43" s="2"/>
    </row>
    <row r="44" spans="1:6" ht="9.9499999999999993" customHeight="1" x14ac:dyDescent="0.25">
      <c r="A44" s="2"/>
      <c r="F44" s="2"/>
    </row>
    <row r="45" spans="1:6" ht="9.9499999999999993" customHeight="1" x14ac:dyDescent="0.25">
      <c r="F45" s="2"/>
    </row>
    <row r="46" spans="1:6" ht="9.9499999999999993" customHeight="1" x14ac:dyDescent="0.25">
      <c r="A46" s="2"/>
      <c r="F46" s="2"/>
    </row>
    <row r="49" spans="1:6" s="8" customFormat="1" ht="15.75" customHeight="1" x14ac:dyDescent="0.25">
      <c r="A49" s="7"/>
      <c r="F49" s="9"/>
    </row>
    <row r="50" spans="1:6" s="13" customFormat="1" ht="36.75" customHeight="1" x14ac:dyDescent="0.25">
      <c r="A50" s="10"/>
      <c r="B50" s="11" t="s">
        <v>3</v>
      </c>
      <c r="C50" s="12" t="s">
        <v>4</v>
      </c>
      <c r="D50" s="12" t="s">
        <v>5</v>
      </c>
      <c r="E50" s="12"/>
      <c r="F50" s="11" t="s">
        <v>6</v>
      </c>
    </row>
    <row r="51" spans="1:6" s="13" customFormat="1" ht="7.5" customHeight="1" x14ac:dyDescent="0.25">
      <c r="A51" s="10"/>
      <c r="B51" s="14"/>
      <c r="C51" s="15"/>
      <c r="D51" s="15"/>
      <c r="E51" s="15"/>
      <c r="F51" s="14"/>
    </row>
    <row r="52" spans="1:6" s="13" customFormat="1" ht="15.75" customHeight="1" x14ac:dyDescent="0.25">
      <c r="A52" s="16" t="s">
        <v>7</v>
      </c>
      <c r="B52" s="17">
        <v>11.5</v>
      </c>
      <c r="C52" s="17">
        <v>11.7</v>
      </c>
      <c r="D52" s="17">
        <v>19.899999999999999</v>
      </c>
      <c r="E52" s="17"/>
      <c r="F52" s="18">
        <v>28.7</v>
      </c>
    </row>
    <row r="53" spans="1:6" s="13" customFormat="1" ht="15.75" customHeight="1" x14ac:dyDescent="0.25">
      <c r="A53" s="16" t="s">
        <v>8</v>
      </c>
      <c r="B53" s="17">
        <v>0.7</v>
      </c>
      <c r="C53" s="17">
        <v>3.9</v>
      </c>
      <c r="D53" s="17">
        <v>4.4000000000000004</v>
      </c>
      <c r="E53" s="17"/>
      <c r="F53" s="18">
        <v>7.6</v>
      </c>
    </row>
    <row r="54" spans="1:6" s="13" customFormat="1" ht="15.75" customHeight="1" x14ac:dyDescent="0.25">
      <c r="A54" s="16" t="s">
        <v>9</v>
      </c>
      <c r="B54" s="17">
        <v>3.6</v>
      </c>
      <c r="C54" s="17">
        <v>12.7</v>
      </c>
      <c r="D54" s="17">
        <v>6.1</v>
      </c>
      <c r="E54" s="17"/>
      <c r="F54" s="18">
        <v>12.7</v>
      </c>
    </row>
    <row r="55" spans="1:6" s="13" customFormat="1" ht="15.75" customHeight="1" x14ac:dyDescent="0.25">
      <c r="A55" s="16" t="s">
        <v>10</v>
      </c>
      <c r="B55" s="17">
        <v>3.5</v>
      </c>
      <c r="C55" s="17">
        <v>2</v>
      </c>
      <c r="D55" s="17">
        <v>9.5</v>
      </c>
      <c r="E55" s="17"/>
      <c r="F55" s="18">
        <v>12.8</v>
      </c>
    </row>
    <row r="56" spans="1:6" s="13" customFormat="1" ht="15.75" customHeight="1" x14ac:dyDescent="0.25">
      <c r="A56" s="16" t="s">
        <v>11</v>
      </c>
      <c r="B56" s="17">
        <v>12.2</v>
      </c>
      <c r="C56" s="17">
        <v>5.2</v>
      </c>
      <c r="D56" s="17">
        <v>14.9</v>
      </c>
      <c r="E56" s="17"/>
      <c r="F56" s="18">
        <v>24.5</v>
      </c>
    </row>
    <row r="57" spans="1:6" s="13" customFormat="1" ht="15.75" customHeight="1" x14ac:dyDescent="0.25">
      <c r="A57" s="16" t="s">
        <v>12</v>
      </c>
      <c r="B57" s="17">
        <v>9.4</v>
      </c>
      <c r="C57" s="17">
        <v>26.4</v>
      </c>
      <c r="D57" s="17">
        <v>16.399999999999999</v>
      </c>
      <c r="E57" s="17"/>
      <c r="F57" s="18">
        <v>26.9</v>
      </c>
    </row>
    <row r="58" spans="1:6" s="13" customFormat="1" ht="15.75" customHeight="1" x14ac:dyDescent="0.25">
      <c r="A58" s="16" t="s">
        <v>13</v>
      </c>
      <c r="B58" s="17">
        <v>21.6</v>
      </c>
      <c r="C58" s="17">
        <v>56</v>
      </c>
      <c r="D58" s="17">
        <v>39</v>
      </c>
      <c r="E58" s="17"/>
      <c r="F58" s="18">
        <v>53.9</v>
      </c>
    </row>
    <row r="59" spans="1:6" s="13" customFormat="1" ht="15.75" customHeight="1" x14ac:dyDescent="0.25">
      <c r="A59" s="16" t="s">
        <v>14</v>
      </c>
      <c r="B59" s="17">
        <v>11.8</v>
      </c>
      <c r="C59" s="17">
        <v>10.8</v>
      </c>
      <c r="D59" s="17">
        <v>29.5</v>
      </c>
      <c r="E59" s="17"/>
      <c r="F59" s="18">
        <v>38.700000000000003</v>
      </c>
    </row>
    <row r="60" spans="1:6" s="13" customFormat="1" ht="15.75" customHeight="1" x14ac:dyDescent="0.25">
      <c r="A60" s="16" t="s">
        <v>15</v>
      </c>
      <c r="B60" s="17">
        <v>20.6</v>
      </c>
      <c r="C60" s="17">
        <v>14.7</v>
      </c>
      <c r="D60" s="17">
        <v>33.299999999999997</v>
      </c>
      <c r="E60" s="17"/>
      <c r="F60" s="18">
        <v>43.7</v>
      </c>
    </row>
    <row r="61" spans="1:6" s="13" customFormat="1" ht="15.75" customHeight="1" x14ac:dyDescent="0.25">
      <c r="A61" s="16" t="s">
        <v>16</v>
      </c>
      <c r="B61" s="17">
        <v>27.2</v>
      </c>
      <c r="C61" s="17">
        <v>8.8000000000000007</v>
      </c>
      <c r="D61" s="17">
        <v>39</v>
      </c>
      <c r="E61" s="17"/>
      <c r="F61" s="18">
        <v>54.5</v>
      </c>
    </row>
    <row r="62" spans="1:6" s="8" customFormat="1" ht="6" customHeight="1" x14ac:dyDescent="0.25">
      <c r="A62" s="19"/>
      <c r="B62" s="20"/>
      <c r="C62" s="20"/>
      <c r="D62" s="20"/>
      <c r="E62" s="20"/>
      <c r="F62" s="21"/>
    </row>
    <row r="63" spans="1:6" s="8" customFormat="1" ht="15.75" customHeight="1" x14ac:dyDescent="0.25">
      <c r="A63" s="7"/>
      <c r="F63" s="9"/>
    </row>
    <row r="64" spans="1:6" s="8" customFormat="1" ht="15.75" customHeight="1" x14ac:dyDescent="0.25">
      <c r="A64" s="7"/>
      <c r="F64" s="9"/>
    </row>
    <row r="89" spans="2:6" s="5" customFormat="1" ht="9.9499999999999993" customHeight="1" x14ac:dyDescent="0.25">
      <c r="B89" s="2"/>
      <c r="C89" s="2"/>
      <c r="D89" s="2"/>
      <c r="E89" s="2"/>
      <c r="F89" s="6"/>
    </row>
    <row r="90" spans="2:6" s="5" customFormat="1" ht="9.9499999999999993" customHeight="1" x14ac:dyDescent="0.25">
      <c r="B90" s="2"/>
      <c r="C90" s="2"/>
      <c r="D90" s="2"/>
      <c r="E90" s="2"/>
      <c r="F90" s="6"/>
    </row>
    <row r="91" spans="2:6" s="5" customFormat="1" ht="9.9499999999999993" customHeight="1" x14ac:dyDescent="0.25">
      <c r="B91" s="2"/>
      <c r="C91" s="2"/>
      <c r="D91" s="2"/>
      <c r="E91" s="2"/>
      <c r="F91" s="6"/>
    </row>
    <row r="92" spans="2:6" s="5" customFormat="1" ht="9.9499999999999993" customHeight="1" x14ac:dyDescent="0.25">
      <c r="B92" s="2"/>
      <c r="C92" s="2"/>
      <c r="D92" s="2"/>
      <c r="E92" s="2"/>
      <c r="F92" s="6"/>
    </row>
    <row r="93" spans="2:6" s="5" customFormat="1" ht="9.9499999999999993" customHeight="1" x14ac:dyDescent="0.25">
      <c r="B93" s="2"/>
      <c r="C93" s="2"/>
      <c r="D93" s="2"/>
      <c r="E93" s="2"/>
      <c r="F93" s="6"/>
    </row>
    <row r="94" spans="2:6" s="5" customFormat="1" ht="9.9499999999999993" customHeight="1" x14ac:dyDescent="0.25">
      <c r="B94" s="2"/>
      <c r="C94" s="2"/>
      <c r="D94" s="2"/>
      <c r="E94" s="2"/>
      <c r="F94" s="6"/>
    </row>
    <row r="95" spans="2:6" s="5" customFormat="1" ht="9.9499999999999993" customHeight="1" x14ac:dyDescent="0.25">
      <c r="B95" s="2"/>
      <c r="C95" s="2"/>
      <c r="D95" s="2"/>
      <c r="E95" s="2"/>
      <c r="F95" s="6"/>
    </row>
    <row r="96" spans="2:6" s="5" customFormat="1" ht="9.9499999999999993" customHeight="1" x14ac:dyDescent="0.25">
      <c r="B96" s="2"/>
      <c r="C96" s="2"/>
      <c r="D96" s="2"/>
      <c r="E96" s="2"/>
      <c r="F96" s="6"/>
    </row>
    <row r="97" spans="2:6" s="5" customFormat="1" ht="9.9499999999999993" customHeight="1" x14ac:dyDescent="0.25">
      <c r="B97" s="2"/>
      <c r="C97" s="2"/>
      <c r="D97" s="2"/>
      <c r="E97" s="2"/>
      <c r="F97" s="6"/>
    </row>
    <row r="98" spans="2:6" s="5" customFormat="1" ht="9.9499999999999993" customHeight="1" x14ac:dyDescent="0.25">
      <c r="B98" s="2"/>
      <c r="C98" s="2"/>
      <c r="D98" s="2"/>
      <c r="E98" s="2"/>
      <c r="F98" s="6"/>
    </row>
    <row r="99" spans="2:6" s="5" customFormat="1" ht="9.9499999999999993" customHeight="1" x14ac:dyDescent="0.25">
      <c r="B99" s="2"/>
      <c r="C99" s="2"/>
      <c r="D99" s="2"/>
      <c r="E99" s="2"/>
      <c r="F99" s="6"/>
    </row>
    <row r="100" spans="2:6" s="5" customFormat="1" ht="9.9499999999999993" customHeight="1" x14ac:dyDescent="0.25">
      <c r="B100" s="2"/>
      <c r="C100" s="2"/>
      <c r="D100" s="2"/>
      <c r="E100" s="2"/>
      <c r="F100" s="6"/>
    </row>
    <row r="101" spans="2:6" s="5" customFormat="1" ht="9.9499999999999993" customHeight="1" x14ac:dyDescent="0.25">
      <c r="B101" s="2"/>
      <c r="C101" s="2"/>
      <c r="D101" s="2"/>
      <c r="E101" s="2"/>
      <c r="F101" s="6"/>
    </row>
    <row r="102" spans="2:6" s="5" customFormat="1" ht="9.9499999999999993" customHeight="1" x14ac:dyDescent="0.25">
      <c r="B102" s="2"/>
      <c r="C102" s="2"/>
      <c r="D102" s="2"/>
      <c r="E102" s="2"/>
      <c r="F102" s="6"/>
    </row>
    <row r="103" spans="2:6" s="5" customFormat="1" ht="9.9499999999999993" customHeight="1" x14ac:dyDescent="0.25">
      <c r="B103" s="2"/>
      <c r="C103" s="2"/>
      <c r="D103" s="2"/>
      <c r="E103" s="2"/>
      <c r="F103" s="6"/>
    </row>
    <row r="104" spans="2:6" s="5" customFormat="1" ht="9.9499999999999993" customHeight="1" x14ac:dyDescent="0.25">
      <c r="B104" s="2"/>
      <c r="C104" s="2"/>
      <c r="D104" s="2"/>
      <c r="E104" s="2"/>
      <c r="F104" s="6"/>
    </row>
    <row r="110" spans="2:6" ht="9.9499999999999993" customHeight="1" x14ac:dyDescent="0.25">
      <c r="F110" s="22"/>
    </row>
    <row r="111" spans="2:6" ht="9.9499999999999993" customHeight="1" x14ac:dyDescent="0.25">
      <c r="F111" s="22"/>
    </row>
    <row r="112" spans="2:6" ht="9.9499999999999993" customHeight="1" x14ac:dyDescent="0.25">
      <c r="F112" s="22"/>
    </row>
    <row r="113" spans="6:6" ht="9.9499999999999993" customHeight="1" x14ac:dyDescent="0.25">
      <c r="F113" s="22"/>
    </row>
    <row r="114" spans="6:6" ht="9.9499999999999993" customHeight="1" x14ac:dyDescent="0.25">
      <c r="F114" s="22"/>
    </row>
    <row r="115" spans="6:6" ht="9.9499999999999993" customHeight="1" x14ac:dyDescent="0.25">
      <c r="F115" s="22"/>
    </row>
    <row r="116" spans="6:6" ht="9.9499999999999993" customHeight="1" x14ac:dyDescent="0.25">
      <c r="F116" s="22"/>
    </row>
    <row r="117" spans="6:6" ht="9.9499999999999993" customHeight="1" x14ac:dyDescent="0.25">
      <c r="F117" s="22"/>
    </row>
    <row r="118" spans="6:6" ht="9.9499999999999993" customHeight="1" x14ac:dyDescent="0.25">
      <c r="F118" s="22"/>
    </row>
    <row r="120" spans="6:6" ht="9.9499999999999993" customHeight="1" x14ac:dyDescent="0.25">
      <c r="F120" s="23"/>
    </row>
  </sheetData>
  <pageMargins left="1.6141732283464567" right="1.6141732283464567" top="1.2204724409448819" bottom="4.173228346456693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opLeftCell="A7" zoomScaleNormal="100" workbookViewId="0">
      <selection activeCell="A53" sqref="A53"/>
    </sheetView>
  </sheetViews>
  <sheetFormatPr defaultRowHeight="9.9499999999999993" customHeight="1" x14ac:dyDescent="0.15"/>
  <cols>
    <col min="1" max="1" width="14.7109375" style="31" customWidth="1"/>
    <col min="2" max="2" width="14.5703125" style="31" customWidth="1"/>
    <col min="3" max="6" width="11.140625" style="31" customWidth="1"/>
    <col min="7" max="7" width="12.5703125" style="31" customWidth="1"/>
    <col min="8" max="8" width="10.7109375" style="31" customWidth="1"/>
    <col min="9" max="12" width="16.42578125" style="31" customWidth="1"/>
    <col min="13" max="13" width="17.140625" style="31" customWidth="1"/>
    <col min="14" max="14" width="15.5703125" style="31" bestFit="1" customWidth="1"/>
    <col min="15" max="16384" width="9.140625" style="31"/>
  </cols>
  <sheetData>
    <row r="1" spans="1:5" s="25" customFormat="1" ht="12" customHeight="1" x14ac:dyDescent="0.2">
      <c r="A1" s="24" t="s">
        <v>17</v>
      </c>
      <c r="E1" s="26"/>
    </row>
    <row r="2" spans="1:5" s="25" customFormat="1" ht="12" customHeight="1" x14ac:dyDescent="0.2">
      <c r="A2" s="27" t="s">
        <v>18</v>
      </c>
      <c r="D2" s="28"/>
      <c r="E2" s="26"/>
    </row>
    <row r="3" spans="1:5" s="25" customFormat="1" ht="6" customHeight="1" x14ac:dyDescent="0.2">
      <c r="D3" s="28"/>
      <c r="E3" s="26"/>
    </row>
    <row r="4" spans="1:5" s="25" customFormat="1" ht="12" customHeight="1" x14ac:dyDescent="0.2">
      <c r="D4" s="28"/>
      <c r="E4" s="26"/>
    </row>
    <row r="5" spans="1:5" s="25" customFormat="1" ht="12" customHeight="1" x14ac:dyDescent="0.2">
      <c r="D5" s="28"/>
      <c r="E5" s="26"/>
    </row>
    <row r="6" spans="1:5" s="25" customFormat="1" ht="12" customHeight="1" x14ac:dyDescent="0.2">
      <c r="D6" s="28"/>
      <c r="E6" s="26"/>
    </row>
    <row r="7" spans="1:5" s="25" customFormat="1" ht="12" customHeight="1" x14ac:dyDescent="0.2">
      <c r="D7" s="28"/>
      <c r="E7" s="26"/>
    </row>
    <row r="8" spans="1:5" s="25" customFormat="1" ht="12" customHeight="1" x14ac:dyDescent="0.2">
      <c r="D8" s="28"/>
      <c r="E8" s="26"/>
    </row>
    <row r="9" spans="1:5" s="25" customFormat="1" ht="12" customHeight="1" x14ac:dyDescent="0.2">
      <c r="D9" s="28"/>
      <c r="E9" s="26"/>
    </row>
    <row r="10" spans="1:5" s="25" customFormat="1" ht="12" customHeight="1" x14ac:dyDescent="0.2">
      <c r="D10" s="28"/>
      <c r="E10" s="26"/>
    </row>
    <row r="11" spans="1:5" s="25" customFormat="1" ht="12" customHeight="1" x14ac:dyDescent="0.2">
      <c r="D11" s="28"/>
      <c r="E11" s="26"/>
    </row>
    <row r="12" spans="1:5" s="25" customFormat="1" ht="12" customHeight="1" x14ac:dyDescent="0.2">
      <c r="D12" s="28"/>
      <c r="E12" s="26"/>
    </row>
    <row r="13" spans="1:5" s="25" customFormat="1" ht="12" customHeight="1" x14ac:dyDescent="0.2">
      <c r="D13" s="28"/>
      <c r="E13" s="26"/>
    </row>
    <row r="14" spans="1:5" s="25" customFormat="1" ht="12" customHeight="1" x14ac:dyDescent="0.2">
      <c r="D14" s="28"/>
      <c r="E14" s="26"/>
    </row>
    <row r="15" spans="1:5" s="25" customFormat="1" ht="12" customHeight="1" x14ac:dyDescent="0.2">
      <c r="D15" s="28"/>
      <c r="E15" s="26"/>
    </row>
    <row r="16" spans="1:5" s="25" customFormat="1" ht="12" customHeight="1" x14ac:dyDescent="0.2">
      <c r="D16" s="28"/>
      <c r="E16" s="26"/>
    </row>
    <row r="17" spans="1:5" s="25" customFormat="1" ht="12" customHeight="1" x14ac:dyDescent="0.2">
      <c r="D17" s="28"/>
      <c r="E17" s="26"/>
    </row>
    <row r="18" spans="1:5" s="25" customFormat="1" ht="12" customHeight="1" x14ac:dyDescent="0.2">
      <c r="D18" s="28"/>
      <c r="E18" s="26"/>
    </row>
    <row r="19" spans="1:5" s="25" customFormat="1" ht="12" customHeight="1" x14ac:dyDescent="0.2">
      <c r="D19" s="28"/>
      <c r="E19" s="26"/>
    </row>
    <row r="20" spans="1:5" s="25" customFormat="1" ht="12" customHeight="1" x14ac:dyDescent="0.2">
      <c r="D20" s="28"/>
      <c r="E20" s="26"/>
    </row>
    <row r="21" spans="1:5" s="25" customFormat="1" ht="12" customHeight="1" x14ac:dyDescent="0.2">
      <c r="D21" s="28"/>
      <c r="E21" s="26"/>
    </row>
    <row r="22" spans="1:5" s="25" customFormat="1" ht="12" customHeight="1" x14ac:dyDescent="0.2">
      <c r="D22" s="28"/>
      <c r="E22" s="26"/>
    </row>
    <row r="23" spans="1:5" s="25" customFormat="1" ht="12" customHeight="1" x14ac:dyDescent="0.2">
      <c r="D23" s="28"/>
      <c r="E23" s="26"/>
    </row>
    <row r="24" spans="1:5" s="25" customFormat="1" ht="12" customHeight="1" x14ac:dyDescent="0.2">
      <c r="D24" s="28"/>
      <c r="E24" s="26"/>
    </row>
    <row r="25" spans="1:5" s="25" customFormat="1" ht="12" customHeight="1" x14ac:dyDescent="0.2">
      <c r="D25" s="28"/>
      <c r="E25" s="26"/>
    </row>
    <row r="26" spans="1:5" s="25" customFormat="1" ht="12" customHeight="1" x14ac:dyDescent="0.2">
      <c r="A26" s="29" t="s">
        <v>2</v>
      </c>
      <c r="D26" s="28"/>
      <c r="E26" s="26"/>
    </row>
    <row r="27" spans="1:5" s="25" customFormat="1" ht="12" customHeight="1" x14ac:dyDescent="0.2">
      <c r="D27" s="28"/>
      <c r="E27" s="26"/>
    </row>
    <row r="28" spans="1:5" s="25" customFormat="1" ht="12" customHeight="1" x14ac:dyDescent="0.2">
      <c r="D28" s="28"/>
      <c r="E28" s="26"/>
    </row>
    <row r="29" spans="1:5" ht="9.9499999999999993" customHeight="1" x14ac:dyDescent="0.15">
      <c r="A29" s="30" t="s">
        <v>19</v>
      </c>
    </row>
    <row r="32" spans="1:5" ht="9.9499999999999993" customHeight="1" x14ac:dyDescent="0.15">
      <c r="B32" s="32"/>
      <c r="C32" s="32"/>
      <c r="D32" s="32"/>
    </row>
    <row r="33" spans="1:10" s="33" customFormat="1" ht="9" x14ac:dyDescent="0.15">
      <c r="B33" s="34" t="s">
        <v>20</v>
      </c>
      <c r="C33" s="34" t="s">
        <v>21</v>
      </c>
      <c r="D33" s="35" t="s">
        <v>22</v>
      </c>
      <c r="E33" s="33" t="s">
        <v>23</v>
      </c>
      <c r="F33" s="35" t="s">
        <v>24</v>
      </c>
      <c r="G33" s="33" t="s">
        <v>25</v>
      </c>
    </row>
    <row r="34" spans="1:10" s="33" customFormat="1" ht="9.9499999999999993" customHeight="1" x14ac:dyDescent="0.15">
      <c r="A34" s="36" t="s">
        <v>16</v>
      </c>
      <c r="B34" s="37">
        <v>66.336600656781769</v>
      </c>
      <c r="C34" s="37">
        <v>111.68773012240023</v>
      </c>
      <c r="D34" s="37">
        <v>42.496765847347994</v>
      </c>
      <c r="E34" s="37">
        <v>62.011145387600749</v>
      </c>
      <c r="F34" s="37">
        <v>43.521743457060403</v>
      </c>
      <c r="G34" s="37">
        <v>25.863269977112154</v>
      </c>
      <c r="J34" s="34"/>
    </row>
    <row r="35" spans="1:10" s="33" customFormat="1" ht="9.9499999999999993" customHeight="1" x14ac:dyDescent="0.15">
      <c r="A35" s="38" t="s">
        <v>15</v>
      </c>
      <c r="B35" s="37">
        <v>77.61792218131157</v>
      </c>
      <c r="C35" s="37">
        <v>129.07289282515671</v>
      </c>
      <c r="D35" s="37">
        <v>49.260622947556968</v>
      </c>
      <c r="E35" s="37">
        <v>72.339038710319443</v>
      </c>
      <c r="F35" s="37">
        <v>49.278535177629621</v>
      </c>
      <c r="G35" s="37">
        <v>28.659568116230471</v>
      </c>
      <c r="J35" s="34"/>
    </row>
    <row r="36" spans="1:10" s="33" customFormat="1" ht="9.9499999999999993" customHeight="1" x14ac:dyDescent="0.15">
      <c r="A36" s="38" t="s">
        <v>14</v>
      </c>
      <c r="B36" s="37">
        <v>82.659468603841191</v>
      </c>
      <c r="C36" s="37">
        <v>136.1677778883471</v>
      </c>
      <c r="D36" s="37">
        <v>53.416160812021111</v>
      </c>
      <c r="E36" s="37">
        <v>75.35078117225595</v>
      </c>
      <c r="F36" s="37">
        <v>52.178326201612101</v>
      </c>
      <c r="G36" s="37">
        <v>32.936212558463531</v>
      </c>
      <c r="J36" s="34"/>
    </row>
    <row r="37" spans="1:10" s="33" customFormat="1" ht="9.9499999999999993" customHeight="1" x14ac:dyDescent="0.15">
      <c r="A37" s="38" t="s">
        <v>155</v>
      </c>
      <c r="B37" s="37">
        <v>88.765548810826942</v>
      </c>
      <c r="C37" s="37">
        <v>149.62682854015327</v>
      </c>
      <c r="D37" s="37">
        <v>57.592795303015222</v>
      </c>
      <c r="E37" s="37">
        <v>81.042889839785047</v>
      </c>
      <c r="F37" s="37">
        <v>53.791422032042988</v>
      </c>
      <c r="G37" s="37">
        <v>28.679470594088961</v>
      </c>
      <c r="I37" s="34"/>
      <c r="J37" s="34"/>
    </row>
    <row r="38" spans="1:10" s="33" customFormat="1" ht="9.9499999999999993" customHeight="1" x14ac:dyDescent="0.15">
      <c r="A38" s="39" t="s">
        <v>12</v>
      </c>
      <c r="B38" s="37">
        <v>102.52169370086577</v>
      </c>
      <c r="C38" s="37">
        <v>154.88108269479551</v>
      </c>
      <c r="D38" s="37">
        <v>49.724698975022392</v>
      </c>
      <c r="E38" s="37">
        <v>96.303114737784853</v>
      </c>
      <c r="F38" s="37">
        <v>73.317394765648331</v>
      </c>
      <c r="G38" s="37">
        <v>56.884615384615387</v>
      </c>
      <c r="I38" s="34"/>
      <c r="J38" s="34"/>
    </row>
    <row r="39" spans="1:10" s="33" customFormat="1" ht="9.9499999999999993" customHeight="1" x14ac:dyDescent="0.15">
      <c r="A39" s="39" t="s">
        <v>11</v>
      </c>
      <c r="B39" s="37">
        <v>105.87988854612401</v>
      </c>
      <c r="C39" s="37">
        <v>161.49865658274456</v>
      </c>
      <c r="D39" s="37">
        <v>57.152751517563928</v>
      </c>
      <c r="E39" s="37">
        <v>102.13205294059111</v>
      </c>
      <c r="F39" s="37">
        <v>72.36759876604637</v>
      </c>
      <c r="G39" s="37">
        <v>49.562145487113149</v>
      </c>
      <c r="I39" s="34"/>
      <c r="J39" s="34"/>
    </row>
    <row r="40" spans="1:10" s="33" customFormat="1" ht="9.9499999999999993" customHeight="1" x14ac:dyDescent="0.15">
      <c r="A40" s="39" t="s">
        <v>10</v>
      </c>
      <c r="B40" s="37">
        <v>125.32033038113246</v>
      </c>
      <c r="C40" s="37">
        <v>188.06184694994525</v>
      </c>
      <c r="D40" s="37">
        <v>62.716887252462897</v>
      </c>
      <c r="E40" s="37">
        <v>120.12140511493681</v>
      </c>
      <c r="F40" s="37">
        <v>90.294208378943182</v>
      </c>
      <c r="G40" s="37">
        <v>62.770673698875513</v>
      </c>
      <c r="I40" s="34"/>
      <c r="J40" s="34"/>
    </row>
    <row r="41" spans="1:10" s="33" customFormat="1" ht="9.9499999999999993" customHeight="1" x14ac:dyDescent="0.15">
      <c r="A41" s="39" t="s">
        <v>26</v>
      </c>
      <c r="B41" s="37">
        <v>145.53507811722559</v>
      </c>
      <c r="C41" s="37">
        <v>226.93302816200617</v>
      </c>
      <c r="D41" s="37">
        <v>76.284704945765739</v>
      </c>
      <c r="E41" s="37">
        <v>133.10826947955019</v>
      </c>
      <c r="F41" s="37">
        <v>98.822270872723649</v>
      </c>
      <c r="G41" s="37">
        <v>71.161309583043092</v>
      </c>
      <c r="I41" s="34"/>
      <c r="J41" s="34"/>
    </row>
    <row r="42" spans="1:10" s="33" customFormat="1" ht="9.9499999999999993" customHeight="1" x14ac:dyDescent="0.15">
      <c r="A42" s="39" t="s">
        <v>8</v>
      </c>
      <c r="B42" s="37">
        <v>186.94880087570905</v>
      </c>
      <c r="C42" s="37">
        <v>307.85152751517563</v>
      </c>
      <c r="D42" s="37">
        <v>107.21131455866255</v>
      </c>
      <c r="E42" s="37">
        <v>164.67971937506221</v>
      </c>
      <c r="F42" s="37">
        <v>118.84764653199322</v>
      </c>
      <c r="G42" s="37">
        <v>85.371678774007364</v>
      </c>
      <c r="I42" s="34"/>
      <c r="J42" s="34"/>
    </row>
    <row r="43" spans="1:10" s="33" customFormat="1" ht="9.9499999999999993" customHeight="1" x14ac:dyDescent="0.15">
      <c r="A43" s="39" t="s">
        <v>27</v>
      </c>
      <c r="B43" s="40">
        <v>110.0455269181013</v>
      </c>
      <c r="C43" s="40">
        <v>180.56687232560455</v>
      </c>
      <c r="D43" s="37">
        <v>66.069559160115446</v>
      </c>
      <c r="E43" s="40">
        <v>100</v>
      </c>
      <c r="F43" s="40">
        <v>69.293810329386005</v>
      </c>
      <c r="G43" s="40">
        <v>45.536471290675692</v>
      </c>
      <c r="I43" s="34"/>
      <c r="J43" s="34"/>
    </row>
    <row r="44" spans="1:10" s="33" customFormat="1" ht="9.9499999999999993" customHeight="1" x14ac:dyDescent="0.15">
      <c r="I44" s="34"/>
      <c r="J44" s="34"/>
    </row>
    <row r="45" spans="1:10" s="33" customFormat="1" ht="9.9499999999999993" customHeight="1" x14ac:dyDescent="0.15">
      <c r="I45" s="34"/>
      <c r="J45" s="34"/>
    </row>
    <row r="46" spans="1:10" s="33" customFormat="1" ht="9.9499999999999993" customHeight="1" x14ac:dyDescent="0.15">
      <c r="I46" s="34"/>
      <c r="J46" s="34"/>
    </row>
    <row r="47" spans="1:10" ht="9.9499999999999993" customHeight="1" x14ac:dyDescent="0.15">
      <c r="A47" s="33"/>
      <c r="B47" s="34" t="s">
        <v>20</v>
      </c>
      <c r="C47" s="34" t="s">
        <v>21</v>
      </c>
      <c r="D47" s="35" t="s">
        <v>22</v>
      </c>
      <c r="E47" s="33" t="s">
        <v>23</v>
      </c>
      <c r="F47" s="35" t="s">
        <v>24</v>
      </c>
      <c r="G47" s="33" t="s">
        <v>25</v>
      </c>
    </row>
    <row r="48" spans="1:10" ht="9.9499999999999993" customHeight="1" x14ac:dyDescent="0.15">
      <c r="A48" s="36" t="s">
        <v>16</v>
      </c>
      <c r="B48" s="37">
        <v>66.336600656781769</v>
      </c>
      <c r="C48" s="37">
        <v>111.68773012240023</v>
      </c>
      <c r="D48" s="37">
        <v>42.496765847347994</v>
      </c>
      <c r="E48" s="37">
        <v>62.011145387600749</v>
      </c>
      <c r="F48" s="37">
        <v>43.521743457060403</v>
      </c>
      <c r="G48" s="37">
        <v>25.863269977112154</v>
      </c>
      <c r="J48" s="32"/>
    </row>
    <row r="49" spans="1:10" ht="9.9499999999999993" customHeight="1" x14ac:dyDescent="0.15">
      <c r="A49" s="38" t="s">
        <v>15</v>
      </c>
      <c r="B49" s="37">
        <v>77.61792218131157</v>
      </c>
      <c r="C49" s="37">
        <v>129.07289282515671</v>
      </c>
      <c r="D49" s="37">
        <v>49.260622947556968</v>
      </c>
      <c r="E49" s="37">
        <v>72.339038710319443</v>
      </c>
      <c r="F49" s="37">
        <v>49.278535177629621</v>
      </c>
      <c r="G49" s="37">
        <v>28.659568116230471</v>
      </c>
      <c r="J49" s="32"/>
    </row>
    <row r="50" spans="1:10" ht="9.9499999999999993" customHeight="1" x14ac:dyDescent="0.15">
      <c r="A50" s="38" t="s">
        <v>14</v>
      </c>
      <c r="B50" s="37">
        <v>82.659468603841191</v>
      </c>
      <c r="C50" s="37">
        <v>136.1677778883471</v>
      </c>
      <c r="D50" s="37">
        <v>53.416160812021111</v>
      </c>
      <c r="E50" s="37">
        <v>75.35078117225595</v>
      </c>
      <c r="F50" s="37">
        <v>52.178326201612101</v>
      </c>
      <c r="G50" s="37">
        <v>32.936212558463531</v>
      </c>
      <c r="I50" s="32"/>
      <c r="J50" s="32"/>
    </row>
    <row r="51" spans="1:10" ht="9.9499999999999993" customHeight="1" x14ac:dyDescent="0.15">
      <c r="A51" s="38" t="s">
        <v>155</v>
      </c>
      <c r="B51" s="37">
        <v>88.765548810826942</v>
      </c>
      <c r="C51" s="37">
        <v>149.62682854015327</v>
      </c>
      <c r="D51" s="37">
        <v>57.592795303015222</v>
      </c>
      <c r="E51" s="37">
        <v>81.042889839785047</v>
      </c>
      <c r="F51" s="37">
        <v>53.791422032042988</v>
      </c>
      <c r="G51" s="37">
        <v>28.679470594088961</v>
      </c>
      <c r="I51" s="32"/>
      <c r="J51" s="32"/>
    </row>
    <row r="52" spans="1:10" ht="9.9499999999999993" customHeight="1" x14ac:dyDescent="0.15">
      <c r="A52" s="39" t="s">
        <v>12</v>
      </c>
      <c r="B52" s="37">
        <v>102.52169370086577</v>
      </c>
      <c r="C52" s="37">
        <v>154.88108269479551</v>
      </c>
      <c r="D52" s="37">
        <v>49.724698975022392</v>
      </c>
      <c r="E52" s="37">
        <v>96.303114737784853</v>
      </c>
      <c r="F52" s="37">
        <v>73.317394765648331</v>
      </c>
      <c r="G52" s="37">
        <v>56.884615384615387</v>
      </c>
      <c r="I52" s="32"/>
      <c r="J52" s="32"/>
    </row>
    <row r="53" spans="1:10" ht="9.9499999999999993" customHeight="1" x14ac:dyDescent="0.15">
      <c r="A53" s="39" t="s">
        <v>11</v>
      </c>
      <c r="B53" s="37">
        <v>105.87988854612401</v>
      </c>
      <c r="C53" s="37">
        <v>161.49865658274456</v>
      </c>
      <c r="D53" s="37">
        <v>57.152751517563928</v>
      </c>
      <c r="E53" s="37">
        <v>102.13205294059111</v>
      </c>
      <c r="F53" s="37">
        <v>72.36759876604637</v>
      </c>
      <c r="G53" s="37">
        <v>49.562145487113149</v>
      </c>
      <c r="I53" s="32"/>
      <c r="J53" s="32"/>
    </row>
    <row r="54" spans="1:10" ht="9.9499999999999993" customHeight="1" x14ac:dyDescent="0.15">
      <c r="A54" s="39" t="s">
        <v>10</v>
      </c>
      <c r="B54" s="37">
        <v>125.32033038113246</v>
      </c>
      <c r="C54" s="37">
        <v>188.06184694994525</v>
      </c>
      <c r="D54" s="37">
        <v>62.716887252462897</v>
      </c>
      <c r="E54" s="37">
        <v>120.12140511493681</v>
      </c>
      <c r="F54" s="37">
        <v>90.294208378943182</v>
      </c>
      <c r="G54" s="37">
        <v>62.770673698875513</v>
      </c>
      <c r="I54" s="32"/>
      <c r="J54" s="32"/>
    </row>
    <row r="55" spans="1:10" ht="9.9499999999999993" customHeight="1" x14ac:dyDescent="0.15">
      <c r="A55" s="39" t="s">
        <v>26</v>
      </c>
      <c r="B55" s="37">
        <v>145.53507811722559</v>
      </c>
      <c r="C55" s="37">
        <v>226.93302816200617</v>
      </c>
      <c r="D55" s="37">
        <v>76.284704945765739</v>
      </c>
      <c r="E55" s="37">
        <v>133.10826947955019</v>
      </c>
      <c r="F55" s="37">
        <v>98.822270872723649</v>
      </c>
      <c r="G55" s="37">
        <v>71.161309583043092</v>
      </c>
      <c r="I55" s="32"/>
      <c r="J55" s="32"/>
    </row>
    <row r="56" spans="1:10" ht="9.9499999999999993" customHeight="1" x14ac:dyDescent="0.15">
      <c r="A56" s="39" t="s">
        <v>8</v>
      </c>
      <c r="B56" s="37">
        <v>186.94880087570905</v>
      </c>
      <c r="C56" s="37">
        <v>307.85152751517563</v>
      </c>
      <c r="D56" s="37">
        <v>107.21131455866255</v>
      </c>
      <c r="E56" s="37">
        <v>164.67971937506221</v>
      </c>
      <c r="F56" s="37">
        <v>118.84764653199322</v>
      </c>
      <c r="G56" s="37">
        <v>85.371678774007364</v>
      </c>
      <c r="I56" s="32"/>
      <c r="J56" s="32"/>
    </row>
    <row r="57" spans="1:10" ht="9.9499999999999993" customHeight="1" x14ac:dyDescent="0.15">
      <c r="A57" s="39" t="s">
        <v>27</v>
      </c>
      <c r="B57" s="40">
        <v>110.0455269181013</v>
      </c>
      <c r="C57" s="40">
        <v>180.56687232560455</v>
      </c>
      <c r="D57" s="37">
        <v>66.069559160115446</v>
      </c>
      <c r="E57" s="40">
        <v>100</v>
      </c>
      <c r="F57" s="40">
        <v>69.293810329386005</v>
      </c>
      <c r="G57" s="40">
        <v>45.536471290675692</v>
      </c>
      <c r="I57" s="32"/>
      <c r="J57" s="32"/>
    </row>
    <row r="61" spans="1:10" ht="9.9499999999999993" customHeight="1" x14ac:dyDescent="0.25">
      <c r="B61" s="41"/>
    </row>
    <row r="62" spans="1:10" ht="9.9499999999999993" customHeight="1" x14ac:dyDescent="0.25">
      <c r="B62" s="41"/>
    </row>
    <row r="63" spans="1:10" ht="9.9499999999999993" customHeight="1" x14ac:dyDescent="0.25">
      <c r="B63" s="41"/>
    </row>
    <row r="64" spans="1:10" ht="9.9499999999999993" customHeight="1" x14ac:dyDescent="0.25">
      <c r="B64" s="41"/>
    </row>
    <row r="65" spans="2:2" ht="9.9499999999999993" customHeight="1" x14ac:dyDescent="0.25">
      <c r="B65" s="41"/>
    </row>
    <row r="66" spans="2:2" ht="9.9499999999999993" customHeight="1" x14ac:dyDescent="0.25">
      <c r="B66" s="41"/>
    </row>
    <row r="67" spans="2:2" ht="9.9499999999999993" customHeight="1" x14ac:dyDescent="0.25">
      <c r="B67" s="41"/>
    </row>
    <row r="68" spans="2:2" ht="9.9499999999999993" customHeight="1" x14ac:dyDescent="0.25">
      <c r="B68" s="41"/>
    </row>
    <row r="69" spans="2:2" ht="9.9499999999999993" customHeight="1" x14ac:dyDescent="0.25">
      <c r="B69" s="41"/>
    </row>
  </sheetData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zoomScale="120" zoomScaleNormal="120" workbookViewId="0">
      <selection activeCell="E59" sqref="E59"/>
    </sheetView>
  </sheetViews>
  <sheetFormatPr defaultRowHeight="9.9499999999999993" customHeight="1" x14ac:dyDescent="0.25"/>
  <cols>
    <col min="1" max="5" width="13.140625" style="2" customWidth="1"/>
    <col min="6" max="6" width="13.7109375" style="2" customWidth="1"/>
    <col min="7" max="8" width="12.140625" style="2" customWidth="1"/>
    <col min="9" max="9" width="13" style="2" customWidth="1"/>
    <col min="10" max="15" width="10.7109375" style="2" customWidth="1"/>
    <col min="16" max="17" width="9.140625" style="2"/>
    <col min="18" max="18" width="15.5703125" style="2" customWidth="1"/>
    <col min="19" max="19" width="16" style="2" customWidth="1"/>
    <col min="20" max="20" width="12.140625" style="2" customWidth="1"/>
    <col min="21" max="21" width="9.140625" style="2"/>
    <col min="22" max="22" width="19.5703125" style="2" customWidth="1"/>
    <col min="23" max="23" width="17.42578125" style="2" customWidth="1"/>
    <col min="24" max="24" width="9.140625" style="2"/>
    <col min="25" max="25" width="14.5703125" style="2" customWidth="1"/>
    <col min="26" max="16384" width="9.140625" style="2"/>
  </cols>
  <sheetData>
    <row r="1" spans="1:1" ht="12" customHeight="1" x14ac:dyDescent="0.25">
      <c r="A1" s="42" t="s">
        <v>28</v>
      </c>
    </row>
    <row r="2" spans="1:1" ht="12" customHeight="1" x14ac:dyDescent="0.25">
      <c r="A2" s="42" t="s">
        <v>29</v>
      </c>
    </row>
    <row r="3" spans="1:1" ht="12" customHeight="1" x14ac:dyDescent="0.25"/>
    <row r="44" ht="6" customHeight="1" x14ac:dyDescent="0.25"/>
    <row r="49" spans="1:1" ht="9.9499999999999993" customHeight="1" x14ac:dyDescent="0.25">
      <c r="A49" s="2" t="s">
        <v>2</v>
      </c>
    </row>
    <row r="50" spans="1:1" ht="9.9499999999999993" customHeight="1" x14ac:dyDescent="0.25">
      <c r="A50" s="43" t="s">
        <v>30</v>
      </c>
    </row>
    <row r="51" spans="1:1" ht="9.9499999999999993" customHeight="1" x14ac:dyDescent="0.25">
      <c r="A51" s="43"/>
    </row>
    <row r="52" spans="1:1" ht="9.9499999999999993" customHeight="1" x14ac:dyDescent="0.25">
      <c r="A52" s="43"/>
    </row>
    <row r="53" spans="1:1" ht="9.9499999999999993" customHeight="1" x14ac:dyDescent="0.25">
      <c r="A53" s="43"/>
    </row>
    <row r="54" spans="1:1" ht="9.9499999999999993" customHeight="1" x14ac:dyDescent="0.25">
      <c r="A54" s="43"/>
    </row>
    <row r="55" spans="1:1" ht="9.9499999999999993" customHeight="1" x14ac:dyDescent="0.25">
      <c r="A55" s="43"/>
    </row>
    <row r="56" spans="1:1" ht="9.9499999999999993" customHeight="1" x14ac:dyDescent="0.25">
      <c r="A56" s="43"/>
    </row>
    <row r="57" spans="1:1" ht="9.9499999999999993" customHeight="1" x14ac:dyDescent="0.25">
      <c r="A57" s="43"/>
    </row>
    <row r="58" spans="1:1" ht="9.9499999999999993" customHeight="1" x14ac:dyDescent="0.25">
      <c r="A58" s="43"/>
    </row>
    <row r="59" spans="1:1" ht="9.9499999999999993" customHeight="1" x14ac:dyDescent="0.25">
      <c r="A59" s="43"/>
    </row>
    <row r="60" spans="1:1" ht="9.9499999999999993" customHeight="1" x14ac:dyDescent="0.25">
      <c r="A60" s="43"/>
    </row>
    <row r="61" spans="1:1" ht="9.9499999999999993" customHeight="1" x14ac:dyDescent="0.25">
      <c r="A61" s="43"/>
    </row>
    <row r="62" spans="1:1" ht="9.9499999999999993" customHeight="1" x14ac:dyDescent="0.25">
      <c r="A62" s="43"/>
    </row>
    <row r="63" spans="1:1" ht="9.9499999999999993" customHeight="1" x14ac:dyDescent="0.25">
      <c r="A63" s="43"/>
    </row>
    <row r="64" spans="1:1" ht="9.9499999999999993" customHeight="1" x14ac:dyDescent="0.25">
      <c r="A64" s="43"/>
    </row>
    <row r="65" spans="1:4" ht="9.9499999999999993" customHeight="1" x14ac:dyDescent="0.25">
      <c r="A65" s="43"/>
    </row>
    <row r="66" spans="1:4" ht="9.9499999999999993" customHeight="1" x14ac:dyDescent="0.25">
      <c r="A66" s="43"/>
    </row>
    <row r="67" spans="1:4" ht="9.9499999999999993" customHeight="1" x14ac:dyDescent="0.25">
      <c r="A67" s="43"/>
    </row>
    <row r="68" spans="1:4" ht="9.9499999999999993" customHeight="1" x14ac:dyDescent="0.25">
      <c r="A68" s="43"/>
    </row>
    <row r="69" spans="1:4" ht="9.9499999999999993" customHeight="1" x14ac:dyDescent="0.25">
      <c r="A69" s="43"/>
    </row>
    <row r="70" spans="1:4" ht="9.9499999999999993" customHeight="1" x14ac:dyDescent="0.25">
      <c r="A70" s="43"/>
    </row>
    <row r="71" spans="1:4" ht="9.9499999999999993" customHeight="1" x14ac:dyDescent="0.25">
      <c r="A71" s="43"/>
    </row>
    <row r="76" spans="1:4" ht="9.9499999999999993" customHeight="1" x14ac:dyDescent="0.25">
      <c r="B76" s="2" t="s">
        <v>31</v>
      </c>
      <c r="C76" s="2" t="s">
        <v>32</v>
      </c>
      <c r="D76" s="2" t="s">
        <v>33</v>
      </c>
    </row>
    <row r="77" spans="1:4" ht="9.9499999999999993" customHeight="1" x14ac:dyDescent="0.25">
      <c r="A77" s="2" t="s">
        <v>34</v>
      </c>
      <c r="B77" s="2" t="s">
        <v>35</v>
      </c>
      <c r="C77" s="2" t="s">
        <v>36</v>
      </c>
      <c r="D77" s="2" t="s">
        <v>37</v>
      </c>
    </row>
    <row r="78" spans="1:4" ht="9.9499999999999993" customHeight="1" x14ac:dyDescent="0.25">
      <c r="A78" s="2" t="s">
        <v>16</v>
      </c>
      <c r="B78" s="155">
        <v>0.28266000000000002</v>
      </c>
      <c r="C78" s="156">
        <v>60.281051410795797</v>
      </c>
      <c r="D78" s="44">
        <v>1839379.83</v>
      </c>
    </row>
    <row r="79" spans="1:4" ht="9.9499999999999993" customHeight="1" x14ac:dyDescent="0.25">
      <c r="A79" s="2" t="s">
        <v>15</v>
      </c>
      <c r="B79" s="155">
        <v>0.28992000000000001</v>
      </c>
      <c r="C79" s="156">
        <v>70.532555347821472</v>
      </c>
      <c r="D79" s="44">
        <v>1926092.26</v>
      </c>
    </row>
    <row r="80" spans="1:4" ht="9.9499999999999993" customHeight="1" x14ac:dyDescent="0.25">
      <c r="A80" s="45" t="s">
        <v>38</v>
      </c>
      <c r="B80" s="155">
        <v>0.22603999999999999</v>
      </c>
      <c r="C80" s="156">
        <v>93.162981333321284</v>
      </c>
      <c r="D80" s="44">
        <v>5852345.9699999997</v>
      </c>
    </row>
    <row r="81" spans="1:4" ht="9.9499999999999993" customHeight="1" x14ac:dyDescent="0.25">
      <c r="A81" s="2" t="s">
        <v>39</v>
      </c>
      <c r="B81" s="155">
        <v>0.28240999999999999</v>
      </c>
      <c r="C81" s="156">
        <v>75.113883243394781</v>
      </c>
      <c r="D81" s="44">
        <v>846332.77</v>
      </c>
    </row>
    <row r="82" spans="1:4" ht="9.9499999999999993" customHeight="1" x14ac:dyDescent="0.25">
      <c r="A82" s="2" t="s">
        <v>10</v>
      </c>
      <c r="B82" s="155">
        <v>0.23197999999999999</v>
      </c>
      <c r="C82" s="156">
        <v>113.88044011493447</v>
      </c>
      <c r="D82" s="44">
        <v>4582300.3</v>
      </c>
    </row>
    <row r="83" spans="1:4" ht="9.9499999999999993" customHeight="1" x14ac:dyDescent="0.25">
      <c r="A83" s="2" t="s">
        <v>11</v>
      </c>
      <c r="B83" s="155">
        <v>0.24593999999999999</v>
      </c>
      <c r="C83" s="156">
        <v>96.214622721487373</v>
      </c>
      <c r="D83" s="44">
        <v>2922954.75</v>
      </c>
    </row>
    <row r="84" spans="1:4" ht="9.9499999999999993" customHeight="1" x14ac:dyDescent="0.25">
      <c r="A84" s="2" t="s">
        <v>13</v>
      </c>
      <c r="B84" s="155">
        <v>0.32351999999999997</v>
      </c>
      <c r="C84" s="156">
        <v>80.662568753829063</v>
      </c>
      <c r="D84" s="44">
        <v>3551973.92</v>
      </c>
    </row>
    <row r="85" spans="1:4" ht="9.9499999999999993" customHeight="1" x14ac:dyDescent="0.25">
      <c r="A85" s="2" t="s">
        <v>9</v>
      </c>
      <c r="B85" s="155">
        <v>0.25668000000000002</v>
      </c>
      <c r="C85" s="156">
        <v>132.24988074757141</v>
      </c>
      <c r="D85" s="44">
        <v>2398961.86</v>
      </c>
    </row>
    <row r="86" spans="1:4" ht="9.9499999999999993" customHeight="1" x14ac:dyDescent="0.25">
      <c r="A86" s="2" t="s">
        <v>8</v>
      </c>
      <c r="B86" s="155">
        <v>0.28338999999999998</v>
      </c>
      <c r="C86" s="156">
        <v>169.88314392355184</v>
      </c>
      <c r="D86" s="44">
        <v>1855530.35</v>
      </c>
    </row>
    <row r="88" spans="1:4" ht="9.9499999999999993" customHeight="1" x14ac:dyDescent="0.25">
      <c r="D88" s="46">
        <v>25775872.009999998</v>
      </c>
    </row>
  </sheetData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120" zoomScaleNormal="120" workbookViewId="0">
      <selection activeCell="J39" sqref="J39"/>
    </sheetView>
  </sheetViews>
  <sheetFormatPr defaultRowHeight="9.9499999999999993" customHeight="1" x14ac:dyDescent="0.15"/>
  <cols>
    <col min="1" max="1" width="23.7109375" style="33" customWidth="1"/>
    <col min="2" max="3" width="9.7109375" style="33" customWidth="1"/>
    <col min="4" max="4" width="13.85546875" style="33" customWidth="1"/>
    <col min="5" max="6" width="9.7109375" style="33" customWidth="1"/>
    <col min="7" max="7" width="10.140625" style="33" customWidth="1"/>
    <col min="8" max="8" width="10.85546875" style="33" customWidth="1"/>
    <col min="9" max="16384" width="9.140625" style="33"/>
  </cols>
  <sheetData>
    <row r="1" spans="1:1" ht="12" customHeight="1" x14ac:dyDescent="0.15">
      <c r="A1" s="47" t="s">
        <v>40</v>
      </c>
    </row>
    <row r="2" spans="1:1" ht="12" customHeight="1" x14ac:dyDescent="0.15">
      <c r="A2" s="48" t="s">
        <v>41</v>
      </c>
    </row>
    <row r="3" spans="1:1" ht="9.9499999999999993" customHeight="1" x14ac:dyDescent="0.15">
      <c r="A3" s="49"/>
    </row>
    <row r="32" spans="1:1" ht="9.9499999999999993" customHeight="1" x14ac:dyDescent="0.15">
      <c r="A32" s="2" t="s">
        <v>2</v>
      </c>
    </row>
    <row r="37" spans="1:10" s="52" customFormat="1" ht="36" x14ac:dyDescent="0.15">
      <c r="A37" s="50" t="s">
        <v>42</v>
      </c>
      <c r="B37" s="51" t="s">
        <v>43</v>
      </c>
      <c r="C37" s="51" t="s">
        <v>44</v>
      </c>
      <c r="D37" s="51" t="s">
        <v>45</v>
      </c>
    </row>
    <row r="38" spans="1:10" s="52" customFormat="1" ht="3" customHeight="1" x14ac:dyDescent="0.15">
      <c r="A38" s="53"/>
      <c r="B38" s="54"/>
      <c r="C38" s="54"/>
      <c r="D38" s="54"/>
    </row>
    <row r="39" spans="1:10" s="52" customFormat="1" ht="9" x14ac:dyDescent="0.15">
      <c r="A39" s="53" t="s">
        <v>16</v>
      </c>
      <c r="B39" s="53">
        <v>4.3</v>
      </c>
      <c r="C39" s="53">
        <v>7.1</v>
      </c>
      <c r="D39" s="55">
        <v>0.60563380281690138</v>
      </c>
      <c r="E39" s="144">
        <v>60.563380281690137</v>
      </c>
    </row>
    <row r="40" spans="1:10" s="52" customFormat="1" ht="9" x14ac:dyDescent="0.15">
      <c r="A40" s="53" t="s">
        <v>15</v>
      </c>
      <c r="B40" s="53">
        <v>5.3</v>
      </c>
      <c r="C40" s="53">
        <v>7.5</v>
      </c>
      <c r="D40" s="55">
        <v>0.70666666666666667</v>
      </c>
      <c r="E40" s="144">
        <v>70.666666666666671</v>
      </c>
      <c r="J40" s="109"/>
    </row>
    <row r="41" spans="1:10" s="52" customFormat="1" ht="9" x14ac:dyDescent="0.15">
      <c r="A41" s="53" t="s">
        <v>14</v>
      </c>
      <c r="B41" s="53">
        <v>2.5</v>
      </c>
      <c r="C41" s="53">
        <v>3.3</v>
      </c>
      <c r="D41" s="55">
        <v>0.75757575757575757</v>
      </c>
      <c r="E41" s="144">
        <v>75.757575757575751</v>
      </c>
    </row>
    <row r="42" spans="1:10" s="52" customFormat="1" ht="9" x14ac:dyDescent="0.15">
      <c r="A42" s="53" t="s">
        <v>13</v>
      </c>
      <c r="B42" s="53">
        <v>11.1</v>
      </c>
      <c r="C42" s="53">
        <v>13.8</v>
      </c>
      <c r="D42" s="55">
        <v>0.80434782608695643</v>
      </c>
      <c r="E42" s="144">
        <v>80.434782608695642</v>
      </c>
    </row>
    <row r="43" spans="1:10" s="52" customFormat="1" ht="9" x14ac:dyDescent="0.15">
      <c r="A43" s="53" t="s">
        <v>12</v>
      </c>
      <c r="B43" s="53">
        <v>21.2</v>
      </c>
      <c r="C43" s="53">
        <v>22.7</v>
      </c>
      <c r="D43" s="55">
        <v>0.93392070484581502</v>
      </c>
      <c r="E43" s="144">
        <v>93.392070484581495</v>
      </c>
    </row>
    <row r="44" spans="1:10" s="52" customFormat="1" ht="9" x14ac:dyDescent="0.15">
      <c r="A44" s="53" t="s">
        <v>11</v>
      </c>
      <c r="B44" s="53">
        <v>10.9</v>
      </c>
      <c r="C44" s="53">
        <v>11.3</v>
      </c>
      <c r="D44" s="55">
        <v>0.96460176991150437</v>
      </c>
      <c r="E44" s="144">
        <v>96.460176991150433</v>
      </c>
    </row>
    <row r="45" spans="1:10" s="52" customFormat="1" ht="9" x14ac:dyDescent="0.15">
      <c r="A45" s="53" t="s">
        <v>10</v>
      </c>
      <c r="B45" s="53">
        <v>20.2</v>
      </c>
      <c r="C45" s="53">
        <v>17.8</v>
      </c>
      <c r="D45" s="55">
        <v>1.1348314606741572</v>
      </c>
      <c r="E45" s="144">
        <v>113.48314606741572</v>
      </c>
    </row>
    <row r="46" spans="1:10" s="52" customFormat="1" ht="9" x14ac:dyDescent="0.15">
      <c r="A46" s="53" t="s">
        <v>26</v>
      </c>
      <c r="B46" s="53">
        <v>12.3</v>
      </c>
      <c r="C46" s="53">
        <v>9.3000000000000007</v>
      </c>
      <c r="D46" s="55">
        <v>1.3225806451612903</v>
      </c>
      <c r="E46" s="144">
        <v>132.25806451612902</v>
      </c>
    </row>
    <row r="47" spans="1:10" s="52" customFormat="1" ht="9" x14ac:dyDescent="0.15">
      <c r="A47" s="53" t="s">
        <v>8</v>
      </c>
      <c r="B47" s="53">
        <v>12.2</v>
      </c>
      <c r="C47" s="53">
        <v>7.2</v>
      </c>
      <c r="D47" s="55">
        <v>1.6944444444444442</v>
      </c>
      <c r="E47" s="144">
        <v>169.44444444444443</v>
      </c>
    </row>
    <row r="48" spans="1:10" s="43" customFormat="1" ht="3" customHeight="1" x14ac:dyDescent="0.25">
      <c r="A48" s="56"/>
      <c r="B48" s="56"/>
      <c r="C48" s="56"/>
      <c r="D48" s="56"/>
    </row>
    <row r="49" spans="1:7" s="43" customFormat="1" ht="9.9499999999999993" customHeight="1" x14ac:dyDescent="0.25">
      <c r="A49" s="53"/>
      <c r="B49" s="53"/>
      <c r="C49" s="53"/>
      <c r="D49" s="53"/>
    </row>
    <row r="50" spans="1:7" s="43" customFormat="1" ht="9.9499999999999993" customHeight="1" x14ac:dyDescent="0.25">
      <c r="C50" s="49"/>
      <c r="E50" s="49"/>
    </row>
    <row r="51" spans="1:7" s="43" customFormat="1" ht="9.9499999999999993" customHeight="1" x14ac:dyDescent="0.25">
      <c r="C51" s="49"/>
      <c r="E51" s="49"/>
    </row>
    <row r="52" spans="1:7" s="43" customFormat="1" ht="9.9499999999999993" customHeight="1" x14ac:dyDescent="0.25">
      <c r="C52" s="49"/>
      <c r="E52" s="49"/>
    </row>
    <row r="53" spans="1:7" s="43" customFormat="1" ht="9.9499999999999993" customHeight="1" x14ac:dyDescent="0.25">
      <c r="C53" s="49"/>
      <c r="E53" s="49"/>
    </row>
    <row r="54" spans="1:7" s="43" customFormat="1" ht="9.9499999999999993" customHeight="1" x14ac:dyDescent="0.25">
      <c r="C54" s="49"/>
      <c r="E54" s="49"/>
    </row>
    <row r="55" spans="1:7" s="43" customFormat="1" ht="9.9499999999999993" customHeight="1" x14ac:dyDescent="0.25">
      <c r="C55" s="49"/>
      <c r="E55" s="49"/>
    </row>
    <row r="56" spans="1:7" s="43" customFormat="1" ht="9.9499999999999993" customHeight="1" x14ac:dyDescent="0.25">
      <c r="C56" s="49"/>
      <c r="F56" s="48"/>
      <c r="G56" s="48"/>
    </row>
    <row r="57" spans="1:7" s="43" customFormat="1" ht="9.9499999999999993" customHeight="1" x14ac:dyDescent="0.25">
      <c r="C57" s="49"/>
      <c r="F57" s="48"/>
      <c r="G57" s="48"/>
    </row>
    <row r="58" spans="1:7" s="43" customFormat="1" ht="9.9499999999999993" customHeight="1" x14ac:dyDescent="0.25">
      <c r="C58" s="49"/>
    </row>
  </sheetData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opLeftCell="A46" zoomScaleNormal="100" workbookViewId="0">
      <selection activeCell="G77" sqref="G77"/>
    </sheetView>
  </sheetViews>
  <sheetFormatPr defaultRowHeight="9.9499999999999993" customHeight="1" x14ac:dyDescent="0.15"/>
  <cols>
    <col min="1" max="1" width="10.5703125" style="31" customWidth="1"/>
    <col min="2" max="8" width="9.5703125" style="31" customWidth="1"/>
    <col min="9" max="12" width="9.140625" style="31"/>
    <col min="13" max="13" width="11.85546875" style="31" customWidth="1"/>
    <col min="14" max="22" width="11.5703125" style="31" bestFit="1" customWidth="1"/>
    <col min="23" max="24" width="9.140625" style="31"/>
    <col min="25" max="26" width="9.140625" style="31" customWidth="1"/>
    <col min="27" max="27" width="9.140625" style="31"/>
    <col min="28" max="28" width="9.140625" style="31" customWidth="1"/>
    <col min="29" max="269" width="9.140625" style="31"/>
    <col min="270" max="278" width="11.5703125" style="31" bestFit="1" customWidth="1"/>
    <col min="279" max="525" width="9.140625" style="31"/>
    <col min="526" max="534" width="11.5703125" style="31" bestFit="1" customWidth="1"/>
    <col min="535" max="781" width="9.140625" style="31"/>
    <col min="782" max="790" width="11.5703125" style="31" bestFit="1" customWidth="1"/>
    <col min="791" max="1037" width="9.140625" style="31"/>
    <col min="1038" max="1046" width="11.5703125" style="31" bestFit="1" customWidth="1"/>
    <col min="1047" max="1293" width="9.140625" style="31"/>
    <col min="1294" max="1302" width="11.5703125" style="31" bestFit="1" customWidth="1"/>
    <col min="1303" max="1549" width="9.140625" style="31"/>
    <col min="1550" max="1558" width="11.5703125" style="31" bestFit="1" customWidth="1"/>
    <col min="1559" max="1805" width="9.140625" style="31"/>
    <col min="1806" max="1814" width="11.5703125" style="31" bestFit="1" customWidth="1"/>
    <col min="1815" max="2061" width="9.140625" style="31"/>
    <col min="2062" max="2070" width="11.5703125" style="31" bestFit="1" customWidth="1"/>
    <col min="2071" max="2317" width="9.140625" style="31"/>
    <col min="2318" max="2326" width="11.5703125" style="31" bestFit="1" customWidth="1"/>
    <col min="2327" max="2573" width="9.140625" style="31"/>
    <col min="2574" max="2582" width="11.5703125" style="31" bestFit="1" customWidth="1"/>
    <col min="2583" max="2829" width="9.140625" style="31"/>
    <col min="2830" max="2838" width="11.5703125" style="31" bestFit="1" customWidth="1"/>
    <col min="2839" max="3085" width="9.140625" style="31"/>
    <col min="3086" max="3094" width="11.5703125" style="31" bestFit="1" customWidth="1"/>
    <col min="3095" max="3341" width="9.140625" style="31"/>
    <col min="3342" max="3350" width="11.5703125" style="31" bestFit="1" customWidth="1"/>
    <col min="3351" max="3597" width="9.140625" style="31"/>
    <col min="3598" max="3606" width="11.5703125" style="31" bestFit="1" customWidth="1"/>
    <col min="3607" max="3853" width="9.140625" style="31"/>
    <col min="3854" max="3862" width="11.5703125" style="31" bestFit="1" customWidth="1"/>
    <col min="3863" max="4109" width="9.140625" style="31"/>
    <col min="4110" max="4118" width="11.5703125" style="31" bestFit="1" customWidth="1"/>
    <col min="4119" max="4365" width="9.140625" style="31"/>
    <col min="4366" max="4374" width="11.5703125" style="31" bestFit="1" customWidth="1"/>
    <col min="4375" max="4621" width="9.140625" style="31"/>
    <col min="4622" max="4630" width="11.5703125" style="31" bestFit="1" customWidth="1"/>
    <col min="4631" max="4877" width="9.140625" style="31"/>
    <col min="4878" max="4886" width="11.5703125" style="31" bestFit="1" customWidth="1"/>
    <col min="4887" max="5133" width="9.140625" style="31"/>
    <col min="5134" max="5142" width="11.5703125" style="31" bestFit="1" customWidth="1"/>
    <col min="5143" max="5389" width="9.140625" style="31"/>
    <col min="5390" max="5398" width="11.5703125" style="31" bestFit="1" customWidth="1"/>
    <col min="5399" max="5645" width="9.140625" style="31"/>
    <col min="5646" max="5654" width="11.5703125" style="31" bestFit="1" customWidth="1"/>
    <col min="5655" max="5901" width="9.140625" style="31"/>
    <col min="5902" max="5910" width="11.5703125" style="31" bestFit="1" customWidth="1"/>
    <col min="5911" max="6157" width="9.140625" style="31"/>
    <col min="6158" max="6166" width="11.5703125" style="31" bestFit="1" customWidth="1"/>
    <col min="6167" max="6413" width="9.140625" style="31"/>
    <col min="6414" max="6422" width="11.5703125" style="31" bestFit="1" customWidth="1"/>
    <col min="6423" max="6669" width="9.140625" style="31"/>
    <col min="6670" max="6678" width="11.5703125" style="31" bestFit="1" customWidth="1"/>
    <col min="6679" max="6925" width="9.140625" style="31"/>
    <col min="6926" max="6934" width="11.5703125" style="31" bestFit="1" customWidth="1"/>
    <col min="6935" max="7181" width="9.140625" style="31"/>
    <col min="7182" max="7190" width="11.5703125" style="31" bestFit="1" customWidth="1"/>
    <col min="7191" max="7437" width="9.140625" style="31"/>
    <col min="7438" max="7446" width="11.5703125" style="31" bestFit="1" customWidth="1"/>
    <col min="7447" max="7693" width="9.140625" style="31"/>
    <col min="7694" max="7702" width="11.5703125" style="31" bestFit="1" customWidth="1"/>
    <col min="7703" max="7949" width="9.140625" style="31"/>
    <col min="7950" max="7958" width="11.5703125" style="31" bestFit="1" customWidth="1"/>
    <col min="7959" max="8205" width="9.140625" style="31"/>
    <col min="8206" max="8214" width="11.5703125" style="31" bestFit="1" customWidth="1"/>
    <col min="8215" max="8461" width="9.140625" style="31"/>
    <col min="8462" max="8470" width="11.5703125" style="31" bestFit="1" customWidth="1"/>
    <col min="8471" max="8717" width="9.140625" style="31"/>
    <col min="8718" max="8726" width="11.5703125" style="31" bestFit="1" customWidth="1"/>
    <col min="8727" max="8973" width="9.140625" style="31"/>
    <col min="8974" max="8982" width="11.5703125" style="31" bestFit="1" customWidth="1"/>
    <col min="8983" max="9229" width="9.140625" style="31"/>
    <col min="9230" max="9238" width="11.5703125" style="31" bestFit="1" customWidth="1"/>
    <col min="9239" max="9485" width="9.140625" style="31"/>
    <col min="9486" max="9494" width="11.5703125" style="31" bestFit="1" customWidth="1"/>
    <col min="9495" max="9741" width="9.140625" style="31"/>
    <col min="9742" max="9750" width="11.5703125" style="31" bestFit="1" customWidth="1"/>
    <col min="9751" max="9997" width="9.140625" style="31"/>
    <col min="9998" max="10006" width="11.5703125" style="31" bestFit="1" customWidth="1"/>
    <col min="10007" max="10253" width="9.140625" style="31"/>
    <col min="10254" max="10262" width="11.5703125" style="31" bestFit="1" customWidth="1"/>
    <col min="10263" max="10509" width="9.140625" style="31"/>
    <col min="10510" max="10518" width="11.5703125" style="31" bestFit="1" customWidth="1"/>
    <col min="10519" max="10765" width="9.140625" style="31"/>
    <col min="10766" max="10774" width="11.5703125" style="31" bestFit="1" customWidth="1"/>
    <col min="10775" max="11021" width="9.140625" style="31"/>
    <col min="11022" max="11030" width="11.5703125" style="31" bestFit="1" customWidth="1"/>
    <col min="11031" max="11277" width="9.140625" style="31"/>
    <col min="11278" max="11286" width="11.5703125" style="31" bestFit="1" customWidth="1"/>
    <col min="11287" max="11533" width="9.140625" style="31"/>
    <col min="11534" max="11542" width="11.5703125" style="31" bestFit="1" customWidth="1"/>
    <col min="11543" max="11789" width="9.140625" style="31"/>
    <col min="11790" max="11798" width="11.5703125" style="31" bestFit="1" customWidth="1"/>
    <col min="11799" max="12045" width="9.140625" style="31"/>
    <col min="12046" max="12054" width="11.5703125" style="31" bestFit="1" customWidth="1"/>
    <col min="12055" max="12301" width="9.140625" style="31"/>
    <col min="12302" max="12310" width="11.5703125" style="31" bestFit="1" customWidth="1"/>
    <col min="12311" max="12557" width="9.140625" style="31"/>
    <col min="12558" max="12566" width="11.5703125" style="31" bestFit="1" customWidth="1"/>
    <col min="12567" max="12813" width="9.140625" style="31"/>
    <col min="12814" max="12822" width="11.5703125" style="31" bestFit="1" customWidth="1"/>
    <col min="12823" max="13069" width="9.140625" style="31"/>
    <col min="13070" max="13078" width="11.5703125" style="31" bestFit="1" customWidth="1"/>
    <col min="13079" max="13325" width="9.140625" style="31"/>
    <col min="13326" max="13334" width="11.5703125" style="31" bestFit="1" customWidth="1"/>
    <col min="13335" max="13581" width="9.140625" style="31"/>
    <col min="13582" max="13590" width="11.5703125" style="31" bestFit="1" customWidth="1"/>
    <col min="13591" max="13837" width="9.140625" style="31"/>
    <col min="13838" max="13846" width="11.5703125" style="31" bestFit="1" customWidth="1"/>
    <col min="13847" max="14093" width="9.140625" style="31"/>
    <col min="14094" max="14102" width="11.5703125" style="31" bestFit="1" customWidth="1"/>
    <col min="14103" max="14349" width="9.140625" style="31"/>
    <col min="14350" max="14358" width="11.5703125" style="31" bestFit="1" customWidth="1"/>
    <col min="14359" max="14605" width="9.140625" style="31"/>
    <col min="14606" max="14614" width="11.5703125" style="31" bestFit="1" customWidth="1"/>
    <col min="14615" max="14861" width="9.140625" style="31"/>
    <col min="14862" max="14870" width="11.5703125" style="31" bestFit="1" customWidth="1"/>
    <col min="14871" max="15117" width="9.140625" style="31"/>
    <col min="15118" max="15126" width="11.5703125" style="31" bestFit="1" customWidth="1"/>
    <col min="15127" max="15373" width="9.140625" style="31"/>
    <col min="15374" max="15382" width="11.5703125" style="31" bestFit="1" customWidth="1"/>
    <col min="15383" max="15629" width="9.140625" style="31"/>
    <col min="15630" max="15638" width="11.5703125" style="31" bestFit="1" customWidth="1"/>
    <col min="15639" max="15885" width="9.140625" style="31"/>
    <col min="15886" max="15894" width="11.5703125" style="31" bestFit="1" customWidth="1"/>
    <col min="15895" max="16141" width="9.140625" style="31"/>
    <col min="16142" max="16150" width="11.5703125" style="31" bestFit="1" customWidth="1"/>
    <col min="16151" max="16384" width="9.140625" style="31"/>
  </cols>
  <sheetData>
    <row r="1" spans="1:1" s="27" customFormat="1" ht="12" customHeight="1" x14ac:dyDescent="0.2">
      <c r="A1" s="57" t="s">
        <v>46</v>
      </c>
    </row>
    <row r="2" spans="1:1" s="27" customFormat="1" ht="12" customHeight="1" x14ac:dyDescent="0.2"/>
    <row r="57" spans="1:1" ht="9.9499999999999993" customHeight="1" x14ac:dyDescent="0.15">
      <c r="A57" s="30" t="s">
        <v>47</v>
      </c>
    </row>
    <row r="58" spans="1:1" ht="9.9499999999999993" customHeight="1" x14ac:dyDescent="0.15">
      <c r="A58" s="30" t="s">
        <v>48</v>
      </c>
    </row>
    <row r="59" spans="1:1" ht="9.9499999999999993" customHeight="1" x14ac:dyDescent="0.15">
      <c r="A59" s="30" t="s">
        <v>49</v>
      </c>
    </row>
    <row r="66" spans="1:14" ht="9.9499999999999993" customHeight="1" x14ac:dyDescent="0.15">
      <c r="A66" s="157" t="s">
        <v>50</v>
      </c>
      <c r="B66" s="157"/>
      <c r="C66" s="157"/>
    </row>
    <row r="67" spans="1:14" ht="9.9499999999999993" customHeight="1" x14ac:dyDescent="0.15">
      <c r="M67" s="112"/>
      <c r="N67" s="112"/>
    </row>
    <row r="68" spans="1:14" ht="39.75" customHeight="1" x14ac:dyDescent="0.15">
      <c r="A68" s="121" t="s">
        <v>108</v>
      </c>
      <c r="B68" s="123" t="s">
        <v>100</v>
      </c>
      <c r="C68" s="123" t="s">
        <v>103</v>
      </c>
      <c r="D68" s="123" t="s">
        <v>101</v>
      </c>
      <c r="E68" s="123" t="s">
        <v>102</v>
      </c>
      <c r="F68" s="123" t="s">
        <v>105</v>
      </c>
      <c r="G68" s="123" t="s">
        <v>106</v>
      </c>
      <c r="H68" s="123" t="s">
        <v>104</v>
      </c>
      <c r="I68" s="122" t="s">
        <v>26</v>
      </c>
      <c r="J68" s="123" t="s">
        <v>107</v>
      </c>
      <c r="M68" s="112"/>
      <c r="N68" s="112"/>
    </row>
    <row r="69" spans="1:14" ht="7.5" customHeight="1" x14ac:dyDescent="0.15">
      <c r="A69" s="116"/>
      <c r="B69" s="117"/>
      <c r="C69" s="117"/>
      <c r="D69" s="117"/>
      <c r="E69" s="117"/>
      <c r="F69" s="117"/>
      <c r="G69" s="117"/>
      <c r="H69" s="117"/>
      <c r="I69" s="117"/>
      <c r="J69" s="117"/>
      <c r="M69" s="112"/>
      <c r="N69" s="112"/>
    </row>
    <row r="70" spans="1:14" ht="12.75" customHeight="1" x14ac:dyDescent="0.15">
      <c r="A70" s="143" t="s">
        <v>111</v>
      </c>
      <c r="B70" s="118">
        <v>1.1350676024779391</v>
      </c>
      <c r="C70" s="118">
        <v>0.63635894968395046</v>
      </c>
      <c r="D70" s="118">
        <v>1.2562625784493024</v>
      </c>
      <c r="E70" s="118">
        <v>0.84198214756286949</v>
      </c>
      <c r="F70" s="118">
        <v>1.0517155532826923</v>
      </c>
      <c r="G70" s="118">
        <v>1.2085459406918728</v>
      </c>
      <c r="H70" s="118">
        <v>0.76523580889164167</v>
      </c>
      <c r="I70" s="118">
        <v>1.1208616637139364</v>
      </c>
      <c r="J70" s="118">
        <v>0.89409314052887368</v>
      </c>
      <c r="M70" s="113"/>
      <c r="N70" s="112"/>
    </row>
    <row r="71" spans="1:14" ht="12.75" customHeight="1" x14ac:dyDescent="0.15">
      <c r="A71" s="143" t="s">
        <v>112</v>
      </c>
      <c r="B71" s="118">
        <v>0.86782359555153676</v>
      </c>
      <c r="C71" s="118">
        <v>0.72279716007579475</v>
      </c>
      <c r="D71" s="118">
        <v>1.3073682039112315</v>
      </c>
      <c r="E71" s="118">
        <v>0.82184433448422212</v>
      </c>
      <c r="F71" s="118">
        <v>1.110967080920708</v>
      </c>
      <c r="G71" s="118">
        <v>1.3102232705721537</v>
      </c>
      <c r="H71" s="118">
        <v>0.74411188256043359</v>
      </c>
      <c r="I71" s="118">
        <v>1.0204978525266504</v>
      </c>
      <c r="J71" s="118">
        <v>0.77559833727390626</v>
      </c>
      <c r="M71" s="114"/>
      <c r="N71" s="112"/>
    </row>
    <row r="72" spans="1:14" ht="12.75" customHeight="1" x14ac:dyDescent="0.15">
      <c r="A72" s="143" t="s">
        <v>113</v>
      </c>
      <c r="B72" s="118">
        <v>1.4235886059107195</v>
      </c>
      <c r="C72" s="118">
        <v>0.67572894564247521</v>
      </c>
      <c r="D72" s="118">
        <v>1.0279682109504216</v>
      </c>
      <c r="E72" s="118">
        <v>0.81311801125872296</v>
      </c>
      <c r="F72" s="118">
        <v>1.0768201051854749</v>
      </c>
      <c r="G72" s="118">
        <v>1.1447531746785908</v>
      </c>
      <c r="H72" s="118">
        <v>0.77847548395049371</v>
      </c>
      <c r="I72" s="118">
        <v>1.1720068506163297</v>
      </c>
      <c r="J72" s="118">
        <v>1.0815244846884335</v>
      </c>
      <c r="M72" s="114"/>
      <c r="N72" s="112"/>
    </row>
    <row r="73" spans="1:14" ht="12.75" customHeight="1" x14ac:dyDescent="0.15">
      <c r="A73" s="143" t="s">
        <v>114</v>
      </c>
      <c r="B73" s="118">
        <v>1.3015974393405578</v>
      </c>
      <c r="C73" s="118">
        <v>0.7451441864657119</v>
      </c>
      <c r="D73" s="118">
        <v>1.1289251636059292</v>
      </c>
      <c r="E73" s="118">
        <v>1.0264072321500817</v>
      </c>
      <c r="F73" s="118">
        <v>1.0832340859916638</v>
      </c>
      <c r="G73" s="118">
        <v>1.1566405595780318</v>
      </c>
      <c r="H73" s="118">
        <v>0.65243658638914093</v>
      </c>
      <c r="I73" s="118">
        <v>1.0290291028867211</v>
      </c>
      <c r="J73" s="118">
        <v>0.90413201034581647</v>
      </c>
      <c r="M73" s="114"/>
      <c r="N73" s="112"/>
    </row>
    <row r="74" spans="1:14" ht="12.75" customHeight="1" x14ac:dyDescent="0.15">
      <c r="A74" s="143" t="s">
        <v>115</v>
      </c>
      <c r="B74" s="118">
        <v>1.1815199484577332</v>
      </c>
      <c r="C74" s="118">
        <v>0.57411656024821733</v>
      </c>
      <c r="D74" s="118">
        <v>1.140488392635806</v>
      </c>
      <c r="E74" s="118">
        <v>0.68943684126721239</v>
      </c>
      <c r="F74" s="118">
        <v>1.0997446985171884</v>
      </c>
      <c r="G74" s="118">
        <v>1.3048755113725661</v>
      </c>
      <c r="H74" s="118">
        <v>0.81201757355987592</v>
      </c>
      <c r="I74" s="118">
        <v>1.2911016329243468</v>
      </c>
      <c r="J74" s="118">
        <v>0.9459563626899683</v>
      </c>
      <c r="M74" s="114"/>
      <c r="N74" s="112"/>
    </row>
    <row r="75" spans="1:14" ht="12.75" customHeight="1" x14ac:dyDescent="0.15">
      <c r="A75" s="143" t="s">
        <v>116</v>
      </c>
      <c r="B75" s="118">
        <v>0.9823285437520799</v>
      </c>
      <c r="C75" s="118">
        <v>0.4344837467275704</v>
      </c>
      <c r="D75" s="118">
        <v>1.1526119783634534</v>
      </c>
      <c r="E75" s="118">
        <v>0.71700363948444668</v>
      </c>
      <c r="F75" s="118">
        <v>1.2135227215741013</v>
      </c>
      <c r="G75" s="118">
        <v>0.92198129005297036</v>
      </c>
      <c r="H75" s="118">
        <v>1.0818291160032114</v>
      </c>
      <c r="I75" s="118">
        <v>1.3195857450731534</v>
      </c>
      <c r="J75" s="118">
        <v>1.1249165695868957</v>
      </c>
      <c r="M75" s="114"/>
      <c r="N75" s="112"/>
    </row>
    <row r="76" spans="1:14" ht="12.75" customHeight="1" x14ac:dyDescent="0.15">
      <c r="A76" s="143" t="s">
        <v>117</v>
      </c>
      <c r="B76" s="118">
        <v>1.4249320231332669</v>
      </c>
      <c r="C76" s="118">
        <v>0.59721968772383827</v>
      </c>
      <c r="D76" s="118">
        <v>1.179394603771893</v>
      </c>
      <c r="E76" s="118">
        <v>0.83298728718128456</v>
      </c>
      <c r="F76" s="118">
        <v>1.1028175266171492</v>
      </c>
      <c r="G76" s="118">
        <v>1.1179020638233803</v>
      </c>
      <c r="H76" s="118">
        <v>0.66035060020726855</v>
      </c>
      <c r="I76" s="118">
        <v>1.0178120862285007</v>
      </c>
      <c r="J76" s="118">
        <v>1.1282141599208868</v>
      </c>
      <c r="M76" s="114"/>
      <c r="N76" s="112"/>
    </row>
    <row r="77" spans="1:14" ht="12.75" customHeight="1" x14ac:dyDescent="0.15">
      <c r="A77" s="143" t="s">
        <v>118</v>
      </c>
      <c r="B77" s="118">
        <v>1.2307629550792729</v>
      </c>
      <c r="C77" s="118">
        <v>0.60392748716442202</v>
      </c>
      <c r="D77" s="118">
        <v>1.1461743301446878</v>
      </c>
      <c r="E77" s="118">
        <v>1.0582715218335339</v>
      </c>
      <c r="F77" s="118">
        <v>1.0726156065982362</v>
      </c>
      <c r="G77" s="118">
        <v>1.1599683198735888</v>
      </c>
      <c r="H77" s="118">
        <v>0.81091943222136298</v>
      </c>
      <c r="I77" s="118">
        <v>1.064800811028451</v>
      </c>
      <c r="J77" s="118">
        <v>0.93947097442606931</v>
      </c>
      <c r="M77" s="114"/>
      <c r="N77" s="112"/>
    </row>
    <row r="78" spans="1:14" ht="12.75" customHeight="1" x14ac:dyDescent="0.15">
      <c r="A78" s="143" t="s">
        <v>119</v>
      </c>
      <c r="B78" s="118">
        <v>1.3557910114637262</v>
      </c>
      <c r="C78" s="118">
        <v>0.71458373796182828</v>
      </c>
      <c r="D78" s="118">
        <v>1.0994377565966242</v>
      </c>
      <c r="E78" s="118">
        <v>1.1020500305685501</v>
      </c>
      <c r="F78" s="118">
        <v>1.0466720987326696</v>
      </c>
      <c r="G78" s="118">
        <v>0.99471720170508315</v>
      </c>
      <c r="H78" s="118">
        <v>0.69398632538935323</v>
      </c>
      <c r="I78" s="118">
        <v>1.1969170632139332</v>
      </c>
      <c r="J78" s="118">
        <v>0.93619365704125324</v>
      </c>
      <c r="M78" s="114"/>
      <c r="N78" s="112"/>
    </row>
    <row r="79" spans="1:14" ht="12.75" customHeight="1" x14ac:dyDescent="0.15">
      <c r="A79" s="143" t="s">
        <v>120</v>
      </c>
      <c r="B79" s="118">
        <v>1.2099158039568449</v>
      </c>
      <c r="C79" s="118">
        <v>0.72264510747063981</v>
      </c>
      <c r="D79" s="118">
        <v>1.10370079783881</v>
      </c>
      <c r="E79" s="118">
        <v>1.2740003957597954</v>
      </c>
      <c r="F79" s="118">
        <v>1.0449258784558331</v>
      </c>
      <c r="G79" s="118">
        <v>1.0728518178054354</v>
      </c>
      <c r="H79" s="118">
        <v>0.77451041967447587</v>
      </c>
      <c r="I79" s="118">
        <v>0.97504059594265546</v>
      </c>
      <c r="J79" s="118">
        <v>0.94634186984938073</v>
      </c>
      <c r="M79" s="114"/>
      <c r="N79" s="112"/>
    </row>
    <row r="80" spans="1:14" ht="12.75" customHeight="1" x14ac:dyDescent="0.15">
      <c r="A80" s="143" t="s">
        <v>121</v>
      </c>
      <c r="B80" s="118">
        <v>1.1953265176141883</v>
      </c>
      <c r="C80" s="118">
        <v>0.80905640927422828</v>
      </c>
      <c r="D80" s="118">
        <v>0.7611847119183629</v>
      </c>
      <c r="E80" s="118">
        <v>0.7683916814523496</v>
      </c>
      <c r="F80" s="118">
        <v>1.1672307005640368</v>
      </c>
      <c r="G80" s="118">
        <v>0.91455290608448914</v>
      </c>
      <c r="H80" s="118">
        <v>1.0979602288670933</v>
      </c>
      <c r="I80" s="118">
        <v>1.1251452680619658</v>
      </c>
      <c r="J80" s="118">
        <v>1.4666467235359222</v>
      </c>
      <c r="M80" s="114"/>
      <c r="N80" s="112"/>
    </row>
    <row r="81" spans="1:14" ht="12.75" customHeight="1" x14ac:dyDescent="0.15">
      <c r="A81" s="143" t="s">
        <v>122</v>
      </c>
      <c r="B81" s="118">
        <v>0.80510020521421755</v>
      </c>
      <c r="C81" s="118">
        <v>1.1069537676927381</v>
      </c>
      <c r="D81" s="118">
        <v>1.040799053740092</v>
      </c>
      <c r="E81" s="118">
        <v>1.1216638192224633</v>
      </c>
      <c r="F81" s="118">
        <v>1.0111882779001384</v>
      </c>
      <c r="G81" s="118">
        <v>0.95602119977597388</v>
      </c>
      <c r="H81" s="118">
        <v>0.95348869450449381</v>
      </c>
      <c r="I81" s="118">
        <v>0.94568338796881546</v>
      </c>
      <c r="J81" s="118">
        <v>0.91884471939381729</v>
      </c>
      <c r="M81" s="114"/>
      <c r="N81" s="112"/>
    </row>
    <row r="82" spans="1:14" ht="12.75" customHeight="1" x14ac:dyDescent="0.15">
      <c r="A82" s="143" t="s">
        <v>123</v>
      </c>
      <c r="B82" s="118">
        <v>0.41072716666135517</v>
      </c>
      <c r="C82" s="118">
        <v>1.2294851853634021</v>
      </c>
      <c r="D82" s="118">
        <v>1.2248823744330071</v>
      </c>
      <c r="E82" s="118">
        <v>1.048999019617489</v>
      </c>
      <c r="F82" s="118">
        <v>0.81794389950210356</v>
      </c>
      <c r="G82" s="118">
        <v>0.89308154282967722</v>
      </c>
      <c r="H82" s="118">
        <v>1.0903173154536541</v>
      </c>
      <c r="I82" s="118">
        <v>0.891947619473762</v>
      </c>
      <c r="J82" s="118">
        <v>1.0912574720400139</v>
      </c>
      <c r="M82" s="114"/>
      <c r="N82" s="112"/>
    </row>
    <row r="83" spans="1:14" ht="12.75" customHeight="1" x14ac:dyDescent="0.15">
      <c r="A83" s="143" t="s">
        <v>124</v>
      </c>
      <c r="B83" s="118">
        <v>0.47814149044264387</v>
      </c>
      <c r="C83" s="118">
        <v>1.9716018001134465</v>
      </c>
      <c r="D83" s="118">
        <v>0.66266507821286014</v>
      </c>
      <c r="E83" s="118">
        <v>1.2938953849628474</v>
      </c>
      <c r="F83" s="118">
        <v>0.76244772532185756</v>
      </c>
      <c r="G83" s="118">
        <v>0.63066751102853458</v>
      </c>
      <c r="H83" s="118">
        <v>1.3926707976398769</v>
      </c>
      <c r="I83" s="118">
        <v>0.76516856778445907</v>
      </c>
      <c r="J83" s="118">
        <v>0.91097666813905787</v>
      </c>
      <c r="M83" s="114"/>
      <c r="N83" s="112"/>
    </row>
    <row r="84" spans="1:14" ht="12.75" customHeight="1" x14ac:dyDescent="0.15">
      <c r="A84" s="143" t="s">
        <v>125</v>
      </c>
      <c r="B84" s="118">
        <v>0.38544437008780547</v>
      </c>
      <c r="C84" s="118">
        <v>1.5805224960780835</v>
      </c>
      <c r="D84" s="118">
        <v>0.96858752109113133</v>
      </c>
      <c r="E84" s="118">
        <v>1.2954380210174048</v>
      </c>
      <c r="F84" s="118">
        <v>0.81116296883272965</v>
      </c>
      <c r="G84" s="118">
        <v>0.82234685065338631</v>
      </c>
      <c r="H84" s="118">
        <v>1.2622202009407173</v>
      </c>
      <c r="I84" s="118">
        <v>0.79472081055540389</v>
      </c>
      <c r="J84" s="118">
        <v>0.79629725355469394</v>
      </c>
      <c r="M84" s="114"/>
      <c r="N84" s="112"/>
    </row>
    <row r="85" spans="1:14" ht="12.75" customHeight="1" x14ac:dyDescent="0.15">
      <c r="A85" s="143" t="s">
        <v>126</v>
      </c>
      <c r="B85" s="118">
        <v>0.37467356171066807</v>
      </c>
      <c r="C85" s="118">
        <v>1.412547658166535</v>
      </c>
      <c r="D85" s="118">
        <v>1.0888158112738575</v>
      </c>
      <c r="E85" s="118">
        <v>1.1570727771935896</v>
      </c>
      <c r="F85" s="118">
        <v>0.92678181426573447</v>
      </c>
      <c r="G85" s="118">
        <v>1.0481011662315416</v>
      </c>
      <c r="H85" s="118">
        <v>1.025957971459533</v>
      </c>
      <c r="I85" s="118">
        <v>0.7323609267175506</v>
      </c>
      <c r="J85" s="118">
        <v>0.84266088463262545</v>
      </c>
      <c r="M85" s="114"/>
      <c r="N85" s="112"/>
    </row>
    <row r="86" spans="1:14" ht="12.75" customHeight="1" x14ac:dyDescent="0.15">
      <c r="A86" s="143" t="s">
        <v>127</v>
      </c>
      <c r="B86" s="118">
        <v>0.59262813420589899</v>
      </c>
      <c r="C86" s="118">
        <v>1.5461224257411497</v>
      </c>
      <c r="D86" s="118">
        <v>0.90962929177277208</v>
      </c>
      <c r="E86" s="118">
        <v>1.0337918066944771</v>
      </c>
      <c r="F86" s="118">
        <v>0.86512841239653948</v>
      </c>
      <c r="G86" s="118">
        <v>0.72714511079707955</v>
      </c>
      <c r="H86" s="118">
        <v>1.4850786223233738</v>
      </c>
      <c r="I86" s="118">
        <v>0.72448155802896652</v>
      </c>
      <c r="J86" s="118">
        <v>0.77779236391619988</v>
      </c>
      <c r="M86" s="114"/>
      <c r="N86" s="112"/>
    </row>
    <row r="87" spans="1:14" ht="12.75" customHeight="1" x14ac:dyDescent="0.15">
      <c r="A87" s="143" t="s">
        <v>128</v>
      </c>
      <c r="B87" s="118">
        <v>0.4404023548540863</v>
      </c>
      <c r="C87" s="118">
        <v>1.6040565298963523</v>
      </c>
      <c r="D87" s="118">
        <v>0.85990180268396255</v>
      </c>
      <c r="E87" s="118">
        <v>1.1402450115278371</v>
      </c>
      <c r="F87" s="118">
        <v>0.78407942964239241</v>
      </c>
      <c r="G87" s="118">
        <v>0.77511553411319956</v>
      </c>
      <c r="H87" s="118">
        <v>1.5467297747171334</v>
      </c>
      <c r="I87" s="118">
        <v>0.78090761302539347</v>
      </c>
      <c r="J87" s="118">
        <v>0.8501576606446325</v>
      </c>
      <c r="M87" s="114"/>
      <c r="N87" s="112"/>
    </row>
    <row r="88" spans="1:14" ht="12.75" customHeight="1" x14ac:dyDescent="0.15">
      <c r="A88" s="143" t="s">
        <v>129</v>
      </c>
      <c r="B88" s="118">
        <v>0.29688188303238933</v>
      </c>
      <c r="C88" s="118">
        <v>1.1001667510448734</v>
      </c>
      <c r="D88" s="118">
        <v>1.0975795257529659</v>
      </c>
      <c r="E88" s="118">
        <v>1.3590742993744767</v>
      </c>
      <c r="F88" s="118">
        <v>0.77578533164154584</v>
      </c>
      <c r="G88" s="118">
        <v>1.1962871579893</v>
      </c>
      <c r="H88" s="118">
        <v>1.4021722218464983</v>
      </c>
      <c r="I88" s="118">
        <v>0.77395069394045857</v>
      </c>
      <c r="J88" s="118">
        <v>0.93867949313097354</v>
      </c>
      <c r="M88" s="114"/>
      <c r="N88" s="112"/>
    </row>
    <row r="89" spans="1:14" ht="12.75" customHeight="1" x14ac:dyDescent="0.15">
      <c r="A89" s="143" t="s">
        <v>130</v>
      </c>
      <c r="B89" s="118">
        <v>1.1246192655685991</v>
      </c>
      <c r="C89" s="118">
        <v>0.79217962597976199</v>
      </c>
      <c r="D89" s="118">
        <v>0.94662276202330375</v>
      </c>
      <c r="E89" s="118">
        <v>1.3543301687902711</v>
      </c>
      <c r="F89" s="118">
        <v>1.2640532993386662</v>
      </c>
      <c r="G89" s="118">
        <v>1.0925619626992438</v>
      </c>
      <c r="H89" s="118">
        <v>0.53081852472825308</v>
      </c>
      <c r="I89" s="118">
        <v>1.0836328866688454</v>
      </c>
      <c r="J89" s="118">
        <v>0.92584095934122745</v>
      </c>
      <c r="M89" s="114"/>
      <c r="N89" s="112"/>
    </row>
    <row r="90" spans="1:14" ht="12.75" customHeight="1" x14ac:dyDescent="0.15">
      <c r="A90" s="143" t="s">
        <v>131</v>
      </c>
      <c r="B90" s="118">
        <v>1.2191088169417157</v>
      </c>
      <c r="C90" s="118">
        <v>0.75675701135272244</v>
      </c>
      <c r="D90" s="118">
        <v>1.0145280426567216</v>
      </c>
      <c r="E90" s="118">
        <v>0.78842667740184158</v>
      </c>
      <c r="F90" s="118">
        <v>1.2916155600817434</v>
      </c>
      <c r="G90" s="118">
        <v>1.2233545275684181</v>
      </c>
      <c r="H90" s="118">
        <v>0.66435432990353716</v>
      </c>
      <c r="I90" s="118">
        <v>1.042797948434856</v>
      </c>
      <c r="J90" s="118">
        <v>0.89710916523313222</v>
      </c>
      <c r="M90" s="114"/>
      <c r="N90" s="112"/>
    </row>
    <row r="91" spans="1:14" ht="5.25" customHeight="1" x14ac:dyDescent="0.3">
      <c r="A91" s="119"/>
      <c r="B91" s="120"/>
      <c r="C91" s="120"/>
      <c r="D91" s="120"/>
      <c r="E91" s="120"/>
      <c r="F91" s="120"/>
      <c r="G91" s="120"/>
      <c r="H91" s="120"/>
      <c r="I91" s="120"/>
      <c r="J91" s="120"/>
      <c r="M91" s="115"/>
      <c r="N91" s="112"/>
    </row>
    <row r="92" spans="1:14" ht="9.9499999999999993" customHeight="1" x14ac:dyDescent="0.15">
      <c r="M92" s="112"/>
      <c r="N92" s="112"/>
    </row>
    <row r="93" spans="1:14" ht="9.9499999999999993" customHeight="1" x14ac:dyDescent="0.15">
      <c r="G93" s="58"/>
      <c r="M93" s="112"/>
      <c r="N93" s="112"/>
    </row>
    <row r="94" spans="1:14" ht="9.9499999999999993" customHeight="1" x14ac:dyDescent="0.15">
      <c r="G94" s="58"/>
      <c r="M94" s="112"/>
      <c r="N94" s="112"/>
    </row>
    <row r="95" spans="1:14" ht="9.9499999999999993" customHeight="1" x14ac:dyDescent="0.15">
      <c r="G95" s="58"/>
      <c r="M95" s="112"/>
      <c r="N95" s="112"/>
    </row>
    <row r="96" spans="1:14" ht="9.9499999999999993" customHeight="1" x14ac:dyDescent="0.15">
      <c r="G96" s="58"/>
      <c r="M96" s="112"/>
      <c r="N96" s="112"/>
    </row>
    <row r="97" spans="7:14" ht="9.9499999999999993" customHeight="1" x14ac:dyDescent="0.15">
      <c r="G97" s="58"/>
      <c r="M97" s="112"/>
      <c r="N97" s="112"/>
    </row>
    <row r="98" spans="7:14" ht="9.9499999999999993" customHeight="1" x14ac:dyDescent="0.15">
      <c r="G98" s="58"/>
      <c r="M98" s="112"/>
      <c r="N98" s="112"/>
    </row>
    <row r="99" spans="7:14" ht="9.9499999999999993" customHeight="1" x14ac:dyDescent="0.15">
      <c r="G99" s="58"/>
      <c r="M99" s="112"/>
      <c r="N99" s="112"/>
    </row>
    <row r="100" spans="7:14" ht="9.9499999999999993" customHeight="1" x14ac:dyDescent="0.15">
      <c r="G100" s="58"/>
      <c r="M100" s="112"/>
      <c r="N100" s="112"/>
    </row>
    <row r="101" spans="7:14" ht="9.9499999999999993" customHeight="1" x14ac:dyDescent="0.15">
      <c r="G101" s="58"/>
      <c r="M101" s="112"/>
      <c r="N101" s="112"/>
    </row>
    <row r="102" spans="7:14" ht="9.9499999999999993" customHeight="1" x14ac:dyDescent="0.15">
      <c r="G102" s="58"/>
    </row>
    <row r="103" spans="7:14" ht="9.9499999999999993" customHeight="1" x14ac:dyDescent="0.15">
      <c r="G103" s="58"/>
    </row>
    <row r="104" spans="7:14" ht="9.9499999999999993" customHeight="1" x14ac:dyDescent="0.15">
      <c r="G104" s="58"/>
    </row>
    <row r="105" spans="7:14" ht="9.9499999999999993" customHeight="1" x14ac:dyDescent="0.15">
      <c r="G105" s="58"/>
    </row>
    <row r="106" spans="7:14" ht="9.9499999999999993" customHeight="1" x14ac:dyDescent="0.15">
      <c r="G106" s="58"/>
    </row>
    <row r="107" spans="7:14" ht="9.9499999999999993" customHeight="1" x14ac:dyDescent="0.15">
      <c r="G107" s="58"/>
    </row>
    <row r="108" spans="7:14" ht="9.9499999999999993" customHeight="1" x14ac:dyDescent="0.15">
      <c r="G108" s="58"/>
    </row>
    <row r="109" spans="7:14" ht="9.9499999999999993" customHeight="1" x14ac:dyDescent="0.15">
      <c r="G109" s="58"/>
    </row>
    <row r="110" spans="7:14" ht="9.9499999999999993" customHeight="1" x14ac:dyDescent="0.15">
      <c r="G110" s="58"/>
    </row>
    <row r="111" spans="7:14" ht="9.9499999999999993" customHeight="1" x14ac:dyDescent="0.15">
      <c r="G111" s="58"/>
    </row>
    <row r="112" spans="7:14" ht="9.9499999999999993" customHeight="1" x14ac:dyDescent="0.15">
      <c r="G112" s="58"/>
    </row>
    <row r="113" spans="7:7" ht="9.9499999999999993" customHeight="1" x14ac:dyDescent="0.15">
      <c r="G113" s="58"/>
    </row>
  </sheetData>
  <mergeCells count="1">
    <mergeCell ref="A66:C66"/>
  </mergeCells>
  <pageMargins left="0.98425196850393704" right="1.0236220472440944" top="1.4960629921259843" bottom="1.4960629921259843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workbookViewId="0">
      <selection activeCell="F35" sqref="F35"/>
    </sheetView>
  </sheetViews>
  <sheetFormatPr defaultRowHeight="9.9499999999999993" customHeight="1" x14ac:dyDescent="0.25"/>
  <cols>
    <col min="1" max="1" width="15.7109375" style="43" customWidth="1"/>
    <col min="2" max="3" width="11" style="43" customWidth="1"/>
    <col min="4" max="4" width="11.5703125" style="43" customWidth="1"/>
    <col min="5" max="5" width="11.7109375" style="43" customWidth="1"/>
    <col min="6" max="6" width="12" style="43" customWidth="1"/>
    <col min="7" max="17" width="10.7109375" style="43" customWidth="1"/>
    <col min="18" max="16384" width="9.140625" style="43"/>
  </cols>
  <sheetData>
    <row r="1" spans="1:1" s="48" customFormat="1" ht="12" customHeight="1" x14ac:dyDescent="0.25">
      <c r="A1" s="57" t="s">
        <v>51</v>
      </c>
    </row>
    <row r="2" spans="1:1" s="48" customFormat="1" ht="12" customHeight="1" x14ac:dyDescent="0.25"/>
    <row r="30" ht="6" customHeight="1" x14ac:dyDescent="0.25"/>
    <row r="34" spans="1:7" ht="9.9499999999999993" customHeight="1" x14ac:dyDescent="0.25">
      <c r="A34" s="43" t="s">
        <v>52</v>
      </c>
    </row>
    <row r="37" spans="1:7" ht="15" customHeight="1" x14ac:dyDescent="0.25"/>
    <row r="40" spans="1:7" ht="9.9499999999999993" customHeight="1" x14ac:dyDescent="0.25">
      <c r="A40" s="158" t="s">
        <v>53</v>
      </c>
      <c r="B40" s="160" t="s">
        <v>54</v>
      </c>
      <c r="C40" s="160"/>
      <c r="D40" s="160"/>
      <c r="E40" s="160"/>
      <c r="F40" s="160"/>
      <c r="G40" s="160"/>
    </row>
    <row r="41" spans="1:7" ht="18.75" customHeight="1" x14ac:dyDescent="0.25">
      <c r="A41" s="159"/>
      <c r="B41" s="59" t="s">
        <v>55</v>
      </c>
      <c r="C41" s="59" t="s">
        <v>56</v>
      </c>
      <c r="D41" s="59" t="s">
        <v>57</v>
      </c>
      <c r="E41" s="60" t="s">
        <v>58</v>
      </c>
      <c r="F41" s="60" t="s">
        <v>59</v>
      </c>
      <c r="G41" s="60" t="s">
        <v>60</v>
      </c>
    </row>
    <row r="42" spans="1:7" ht="9.9499999999999993" customHeight="1" x14ac:dyDescent="0.25">
      <c r="A42" s="61"/>
      <c r="B42" s="62"/>
      <c r="C42" s="62"/>
      <c r="D42" s="62"/>
      <c r="E42" s="63"/>
      <c r="F42" s="63"/>
      <c r="G42" s="63"/>
    </row>
    <row r="43" spans="1:7" ht="9.9499999999999993" customHeight="1" x14ac:dyDescent="0.25">
      <c r="A43" s="64" t="s">
        <v>27</v>
      </c>
      <c r="B43" s="65">
        <v>16</v>
      </c>
      <c r="C43" s="65">
        <v>12.1</v>
      </c>
      <c r="D43" s="65">
        <v>5.7</v>
      </c>
      <c r="E43" s="65">
        <v>22.8</v>
      </c>
      <c r="F43" s="65">
        <v>25.8</v>
      </c>
      <c r="G43" s="65">
        <v>17.600000000000001</v>
      </c>
    </row>
    <row r="44" spans="1:7" ht="9.9499999999999993" customHeight="1" x14ac:dyDescent="0.25">
      <c r="A44" s="64" t="s">
        <v>8</v>
      </c>
      <c r="B44" s="65">
        <v>30.289658324220937</v>
      </c>
      <c r="C44" s="65">
        <v>9.8473698364511293</v>
      </c>
      <c r="D44" s="65">
        <v>3.4878425636650641</v>
      </c>
      <c r="E44" s="65">
        <v>13.253726291826975</v>
      </c>
      <c r="F44" s="65">
        <v>19.959353953127163</v>
      </c>
      <c r="G44" s="65">
        <v>23.162049030708729</v>
      </c>
    </row>
    <row r="45" spans="1:7" ht="9.9499999999999993" customHeight="1" x14ac:dyDescent="0.25">
      <c r="A45" s="64" t="s">
        <v>26</v>
      </c>
      <c r="B45" s="65">
        <v>20.08231059933421</v>
      </c>
      <c r="C45" s="65">
        <v>15.012242795008843</v>
      </c>
      <c r="D45" s="65">
        <v>5.771329433313241</v>
      </c>
      <c r="E45" s="65">
        <v>18.536350304840177</v>
      </c>
      <c r="F45" s="65">
        <v>22.521907391613539</v>
      </c>
      <c r="G45" s="65">
        <v>18.075859475889988</v>
      </c>
    </row>
    <row r="46" spans="1:7" ht="9.9499999999999993" customHeight="1" x14ac:dyDescent="0.25">
      <c r="A46" s="64" t="s">
        <v>10</v>
      </c>
      <c r="B46" s="65">
        <v>18.261972268817306</v>
      </c>
      <c r="C46" s="65">
        <v>14.412216460052269</v>
      </c>
      <c r="D46" s="65">
        <v>4.6655239349324011</v>
      </c>
      <c r="E46" s="65">
        <v>20.237288564794724</v>
      </c>
      <c r="F46" s="65">
        <v>24.146727802523383</v>
      </c>
      <c r="G46" s="65">
        <v>18.276270968879917</v>
      </c>
    </row>
    <row r="47" spans="1:7" ht="9.9499999999999993" customHeight="1" x14ac:dyDescent="0.25">
      <c r="A47" s="64" t="s">
        <v>11</v>
      </c>
      <c r="B47" s="65">
        <v>12.506696143871435</v>
      </c>
      <c r="C47" s="65">
        <v>11.537491319813499</v>
      </c>
      <c r="D47" s="65">
        <v>7.3380879497753781</v>
      </c>
      <c r="E47" s="65">
        <v>25.118794552385808</v>
      </c>
      <c r="F47" s="65">
        <v>28.240614769780198</v>
      </c>
      <c r="G47" s="65">
        <v>15.258315264373678</v>
      </c>
    </row>
    <row r="48" spans="1:7" ht="9.9499999999999993" customHeight="1" x14ac:dyDescent="0.25">
      <c r="A48" s="64" t="s">
        <v>12</v>
      </c>
      <c r="B48" s="65">
        <v>12.082101403048991</v>
      </c>
      <c r="C48" s="65">
        <v>12.046508107633009</v>
      </c>
      <c r="D48" s="65">
        <v>6.9414948067969409</v>
      </c>
      <c r="E48" s="65">
        <v>27.310747780084004</v>
      </c>
      <c r="F48" s="65">
        <v>25.472225894131135</v>
      </c>
      <c r="G48" s="65">
        <v>16.146922008305918</v>
      </c>
    </row>
    <row r="49" spans="1:7" ht="9.9499999999999993" customHeight="1" x14ac:dyDescent="0.25">
      <c r="A49" s="64" t="s">
        <v>13</v>
      </c>
      <c r="B49" s="65">
        <v>14.277453061177377</v>
      </c>
      <c r="C49" s="65">
        <v>9.9969844881493266</v>
      </c>
      <c r="D49" s="65">
        <v>6.5070128685886104</v>
      </c>
      <c r="E49" s="65">
        <v>23.919241995547431</v>
      </c>
      <c r="F49" s="65">
        <v>26.908984926769229</v>
      </c>
      <c r="G49" s="65">
        <v>18.390322659768021</v>
      </c>
    </row>
    <row r="50" spans="1:7" ht="9.9499999999999993" customHeight="1" x14ac:dyDescent="0.25">
      <c r="A50" s="64" t="s">
        <v>14</v>
      </c>
      <c r="B50" s="65">
        <v>11.777202389025144</v>
      </c>
      <c r="C50" s="65">
        <v>11.854538226369346</v>
      </c>
      <c r="D50" s="65">
        <v>5.416096828195383</v>
      </c>
      <c r="E50" s="65">
        <v>24.124225994573031</v>
      </c>
      <c r="F50" s="65">
        <v>30.133230909073973</v>
      </c>
      <c r="G50" s="65">
        <v>16.694705652763126</v>
      </c>
    </row>
    <row r="51" spans="1:7" ht="9.9499999999999993" customHeight="1" x14ac:dyDescent="0.25">
      <c r="A51" s="64" t="s">
        <v>15</v>
      </c>
      <c r="B51" s="65">
        <v>9.8574369175652894</v>
      </c>
      <c r="C51" s="65">
        <v>11.92101189496557</v>
      </c>
      <c r="D51" s="65">
        <v>4.7270264017192485</v>
      </c>
      <c r="E51" s="65">
        <v>23.760259318359083</v>
      </c>
      <c r="F51" s="65">
        <v>34.297095071472356</v>
      </c>
      <c r="G51" s="65">
        <v>15.437170395918457</v>
      </c>
    </row>
    <row r="52" spans="1:7" ht="9.9499999999999993" customHeight="1" x14ac:dyDescent="0.25">
      <c r="A52" s="64" t="s">
        <v>16</v>
      </c>
      <c r="B52" s="65">
        <v>20.190474959083119</v>
      </c>
      <c r="C52" s="65">
        <v>10.488405895479048</v>
      </c>
      <c r="D52" s="65">
        <v>3.9610451879698436</v>
      </c>
      <c r="E52" s="65">
        <v>22.258784334894585</v>
      </c>
      <c r="F52" s="65">
        <v>23.547760426936293</v>
      </c>
      <c r="G52" s="65">
        <v>19.553529195637111</v>
      </c>
    </row>
    <row r="53" spans="1:7" ht="9.9499999999999993" customHeight="1" x14ac:dyDescent="0.25">
      <c r="A53" s="56"/>
      <c r="B53" s="56"/>
      <c r="C53" s="56"/>
      <c r="D53" s="56"/>
      <c r="E53" s="56"/>
      <c r="F53" s="56"/>
      <c r="G53" s="56"/>
    </row>
  </sheetData>
  <mergeCells count="2">
    <mergeCell ref="A40:A41"/>
    <mergeCell ref="B40:G40"/>
  </mergeCells>
  <pageMargins left="0.98425196850393704" right="1.0236220472440944" top="1.4960629921259843" bottom="1.496062992125984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140"/>
  <sheetViews>
    <sheetView topLeftCell="A2" workbookViewId="0">
      <selection activeCell="B76" sqref="B76:V76"/>
    </sheetView>
  </sheetViews>
  <sheetFormatPr defaultRowHeight="9.9499999999999993" customHeight="1" x14ac:dyDescent="0.15"/>
  <cols>
    <col min="1" max="5" width="12.5703125" style="33" customWidth="1"/>
    <col min="6" max="23" width="10.7109375" style="33" customWidth="1"/>
    <col min="24" max="16384" width="9.140625" style="33"/>
  </cols>
  <sheetData>
    <row r="1" spans="1:1" s="66" customFormat="1" ht="12" customHeight="1" x14ac:dyDescent="0.2">
      <c r="A1" s="57" t="s">
        <v>61</v>
      </c>
    </row>
    <row r="2" spans="1:1" s="66" customFormat="1" ht="12" customHeight="1" x14ac:dyDescent="0.2"/>
    <row r="45" spans="1:1" ht="9.9499999999999993" customHeight="1" x14ac:dyDescent="0.15">
      <c r="A45" s="43" t="s">
        <v>52</v>
      </c>
    </row>
    <row r="52" spans="1:22" ht="21" customHeight="1" x14ac:dyDescent="0.15">
      <c r="B52" s="161" t="s">
        <v>109</v>
      </c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</row>
    <row r="53" spans="1:22" ht="9.9499999999999993" customHeight="1" x14ac:dyDescent="0.15">
      <c r="A53" s="43" t="s">
        <v>110</v>
      </c>
      <c r="B53" s="124" t="s">
        <v>111</v>
      </c>
      <c r="C53" s="124" t="s">
        <v>112</v>
      </c>
      <c r="D53" s="124" t="s">
        <v>113</v>
      </c>
      <c r="E53" s="124" t="s">
        <v>114</v>
      </c>
      <c r="F53" s="124" t="s">
        <v>115</v>
      </c>
      <c r="G53" s="124" t="s">
        <v>116</v>
      </c>
      <c r="H53" s="124" t="s">
        <v>117</v>
      </c>
      <c r="I53" s="124" t="s">
        <v>118</v>
      </c>
      <c r="J53" s="124" t="s">
        <v>119</v>
      </c>
      <c r="K53" s="124" t="s">
        <v>120</v>
      </c>
      <c r="L53" s="124" t="s">
        <v>121</v>
      </c>
      <c r="M53" s="124" t="s">
        <v>122</v>
      </c>
      <c r="N53" s="124" t="s">
        <v>123</v>
      </c>
      <c r="O53" s="124" t="s">
        <v>124</v>
      </c>
      <c r="P53" s="124" t="s">
        <v>125</v>
      </c>
      <c r="Q53" s="124" t="s">
        <v>126</v>
      </c>
      <c r="R53" s="124" t="s">
        <v>127</v>
      </c>
      <c r="S53" s="124" t="s">
        <v>128</v>
      </c>
      <c r="T53" s="124" t="s">
        <v>129</v>
      </c>
      <c r="U53" s="124" t="s">
        <v>130</v>
      </c>
      <c r="V53" s="124" t="s">
        <v>131</v>
      </c>
    </row>
    <row r="54" spans="1:22" ht="9.9499999999999993" customHeight="1" x14ac:dyDescent="0.15">
      <c r="A54" s="33">
        <v>4</v>
      </c>
      <c r="B54" s="145">
        <v>395564.72561073303</v>
      </c>
      <c r="C54" s="145">
        <v>8769.0500094890594</v>
      </c>
      <c r="D54" s="145">
        <v>1124675.0491104126</v>
      </c>
      <c r="E54" s="145">
        <v>45843.825119018555</v>
      </c>
      <c r="F54" s="145">
        <v>51481.675191879272</v>
      </c>
      <c r="G54" s="145">
        <v>505393.22603607178</v>
      </c>
      <c r="H54" s="145">
        <v>114143.42504882813</v>
      </c>
      <c r="I54" s="145">
        <v>122489.27489471436</v>
      </c>
      <c r="J54" s="145">
        <v>500499.6493396759</v>
      </c>
      <c r="K54" s="145">
        <v>364842.92493247986</v>
      </c>
      <c r="L54" s="145">
        <v>95804.700075149536</v>
      </c>
      <c r="M54" s="145">
        <v>148192.42483901978</v>
      </c>
      <c r="N54" s="145">
        <v>555554.32368087769</v>
      </c>
      <c r="O54" s="145">
        <v>84809.424827575684</v>
      </c>
      <c r="P54" s="145">
        <v>10184.399983406067</v>
      </c>
      <c r="Q54" s="145">
        <v>222151.62498855591</v>
      </c>
      <c r="R54" s="145">
        <v>124727.7001953125</v>
      </c>
      <c r="S54" s="145">
        <v>17088.750010490417</v>
      </c>
      <c r="T54" s="145">
        <v>92703.800178527832</v>
      </c>
      <c r="U54" s="145">
        <v>177307.57544517517</v>
      </c>
      <c r="V54" s="145">
        <v>39029.600196838379</v>
      </c>
    </row>
    <row r="55" spans="1:22" ht="9.9499999999999993" customHeight="1" x14ac:dyDescent="0.15">
      <c r="A55" s="33">
        <v>8</v>
      </c>
      <c r="B55" s="145">
        <v>405048.0242061615</v>
      </c>
      <c r="C55" s="145">
        <v>13339.700021743774</v>
      </c>
      <c r="D55" s="145">
        <v>975042.65056037903</v>
      </c>
      <c r="E55" s="145">
        <v>58980.375062942505</v>
      </c>
      <c r="F55" s="145">
        <v>58368.050033569336</v>
      </c>
      <c r="G55" s="145">
        <v>528447.17647171021</v>
      </c>
      <c r="H55" s="145">
        <v>101302.10011768341</v>
      </c>
      <c r="I55" s="145">
        <v>98951.724695205688</v>
      </c>
      <c r="J55" s="145">
        <v>383135.39951324463</v>
      </c>
      <c r="K55" s="145">
        <v>326982.7504825592</v>
      </c>
      <c r="L55" s="145">
        <v>92226.499921798706</v>
      </c>
      <c r="M55" s="145">
        <v>161660.69991111755</v>
      </c>
      <c r="N55" s="145">
        <v>686795.29866027832</v>
      </c>
      <c r="O55" s="145">
        <v>212976.75051879883</v>
      </c>
      <c r="P55" s="145">
        <v>55681.875064849854</v>
      </c>
      <c r="Q55" s="145">
        <v>1673095.7753181458</v>
      </c>
      <c r="R55" s="145">
        <v>934136.67436599731</v>
      </c>
      <c r="S55" s="145">
        <v>117670.84995174408</v>
      </c>
      <c r="T55" s="145">
        <v>441740.97447681427</v>
      </c>
      <c r="U55" s="145">
        <v>1179521.4998397827</v>
      </c>
      <c r="V55" s="145">
        <v>264166.32563400269</v>
      </c>
    </row>
    <row r="56" spans="1:22" ht="9.9499999999999993" customHeight="1" x14ac:dyDescent="0.15">
      <c r="A56" s="33">
        <v>11</v>
      </c>
      <c r="B56" s="145">
        <v>1065480.8495492935</v>
      </c>
      <c r="C56" s="145">
        <v>32150.550070285797</v>
      </c>
      <c r="D56" s="145">
        <v>1976476.424331665</v>
      </c>
      <c r="E56" s="145">
        <v>93912.125036239624</v>
      </c>
      <c r="F56" s="145">
        <v>104266.22512245178</v>
      </c>
      <c r="G56" s="145">
        <v>1066810.4992218018</v>
      </c>
      <c r="H56" s="145">
        <v>268145.24975395203</v>
      </c>
      <c r="I56" s="145">
        <v>349779.07535171509</v>
      </c>
      <c r="J56" s="145">
        <v>1008180.199842453</v>
      </c>
      <c r="K56" s="145">
        <v>826897.32550430298</v>
      </c>
      <c r="L56" s="145">
        <v>189075.0000705719</v>
      </c>
      <c r="M56" s="145">
        <v>328996.75011634827</v>
      </c>
      <c r="N56" s="145">
        <v>860992.62498092651</v>
      </c>
      <c r="O56" s="145">
        <v>266827.42546081543</v>
      </c>
      <c r="P56" s="145">
        <v>73917.249848365784</v>
      </c>
      <c r="Q56" s="145">
        <v>749301.40047454834</v>
      </c>
      <c r="R56" s="145">
        <v>762797.87426376343</v>
      </c>
      <c r="S56" s="145">
        <v>120859.57514286041</v>
      </c>
      <c r="T56" s="145">
        <v>346297.30032157898</v>
      </c>
      <c r="U56" s="145">
        <v>842550.44964027405</v>
      </c>
      <c r="V56" s="145">
        <v>351168.70038604736</v>
      </c>
    </row>
    <row r="57" spans="1:22" ht="9.9499999999999993" customHeight="1" x14ac:dyDescent="0.15">
      <c r="A57" s="33">
        <v>12</v>
      </c>
      <c r="B57" s="145">
        <v>260535.0500202179</v>
      </c>
      <c r="C57" s="145">
        <v>7373.5750360488892</v>
      </c>
      <c r="D57" s="145">
        <v>570379.07434844971</v>
      </c>
      <c r="E57" s="145">
        <v>49019.325008392334</v>
      </c>
      <c r="F57" s="145">
        <v>29562.350006103516</v>
      </c>
      <c r="G57" s="145">
        <v>353866.85016822815</v>
      </c>
      <c r="H57" s="145">
        <v>59138.700107574463</v>
      </c>
      <c r="I57" s="145">
        <v>79383.474979400635</v>
      </c>
      <c r="J57" s="145">
        <v>259785.82475280762</v>
      </c>
      <c r="K57" s="145">
        <v>278545.44960975647</v>
      </c>
      <c r="L57" s="145">
        <v>69145.324966430664</v>
      </c>
      <c r="M57" s="145">
        <v>138550.42539215088</v>
      </c>
      <c r="N57" s="145">
        <v>317095.4994468689</v>
      </c>
      <c r="O57" s="145">
        <v>104911.79982376099</v>
      </c>
      <c r="P57" s="145">
        <v>23095.349903106689</v>
      </c>
      <c r="Q57" s="145">
        <v>533776.77452468872</v>
      </c>
      <c r="R57" s="145">
        <v>372207.64852142334</v>
      </c>
      <c r="S57" s="145">
        <v>46858.174945831299</v>
      </c>
      <c r="T57" s="145">
        <v>143587.22552490234</v>
      </c>
      <c r="U57" s="145">
        <v>407608.55019187927</v>
      </c>
      <c r="V57" s="145">
        <v>158643.05053710937</v>
      </c>
    </row>
    <row r="58" spans="1:22" ht="9.9499999999999993" customHeight="1" x14ac:dyDescent="0.15">
      <c r="A58" s="33">
        <v>14</v>
      </c>
      <c r="B58" s="145">
        <v>806565.34934997559</v>
      </c>
      <c r="C58" s="145">
        <v>24704.025031089783</v>
      </c>
      <c r="D58" s="145">
        <v>1872109.0734367371</v>
      </c>
      <c r="E58" s="145">
        <v>113392.97511291504</v>
      </c>
      <c r="F58" s="145">
        <v>120029.75006008148</v>
      </c>
      <c r="G58" s="145">
        <v>925593.9003868103</v>
      </c>
      <c r="H58" s="145">
        <v>233801.42512702942</v>
      </c>
      <c r="I58" s="145">
        <v>332992.65019416809</v>
      </c>
      <c r="J58" s="145">
        <v>852430.00039672852</v>
      </c>
      <c r="K58" s="145">
        <v>699714.8000869751</v>
      </c>
      <c r="L58" s="145">
        <v>162760.92449569702</v>
      </c>
      <c r="M58" s="145">
        <v>281644.82461738586</v>
      </c>
      <c r="N58" s="145">
        <v>1193828.9743061066</v>
      </c>
      <c r="O58" s="145">
        <v>234407.57521247864</v>
      </c>
      <c r="P58" s="145">
        <v>44632.475095748901</v>
      </c>
      <c r="Q58" s="145">
        <v>779558.24983215332</v>
      </c>
      <c r="R58" s="145">
        <v>577636.67510223389</v>
      </c>
      <c r="S58" s="145">
        <v>93020.824899673462</v>
      </c>
      <c r="T58" s="145">
        <v>297811.375831604</v>
      </c>
      <c r="U58" s="145">
        <v>694677.37476921082</v>
      </c>
      <c r="V58" s="145">
        <v>224438.52499771118</v>
      </c>
    </row>
    <row r="59" spans="1:22" ht="9.9499999999999993" customHeight="1" x14ac:dyDescent="0.15">
      <c r="A59" s="33">
        <v>15</v>
      </c>
      <c r="B59" s="145">
        <v>433167.32543373108</v>
      </c>
      <c r="C59" s="145">
        <v>13616.425004005432</v>
      </c>
      <c r="D59" s="145">
        <v>930145.97442245483</v>
      </c>
      <c r="E59" s="145">
        <v>45805.549961090088</v>
      </c>
      <c r="F59" s="145">
        <v>53132.374948501587</v>
      </c>
      <c r="G59" s="145">
        <v>461899.87607955933</v>
      </c>
      <c r="H59" s="145">
        <v>129650.92495727539</v>
      </c>
      <c r="I59" s="145">
        <v>118238.82497215271</v>
      </c>
      <c r="J59" s="145">
        <v>403840.69991874695</v>
      </c>
      <c r="K59" s="145">
        <v>353650.55040359497</v>
      </c>
      <c r="L59" s="145">
        <v>72292.025100708008</v>
      </c>
      <c r="M59" s="145">
        <v>135147.27499580383</v>
      </c>
      <c r="N59" s="145">
        <v>437165.12528610229</v>
      </c>
      <c r="O59" s="145">
        <v>103575.82483291626</v>
      </c>
      <c r="P59" s="145">
        <v>22775.600131034851</v>
      </c>
      <c r="Q59" s="145">
        <v>301363.20039367676</v>
      </c>
      <c r="R59" s="145">
        <v>273686.22459411621</v>
      </c>
      <c r="S59" s="145">
        <v>49165.125163078308</v>
      </c>
      <c r="T59" s="145">
        <v>116985.77532958984</v>
      </c>
      <c r="U59" s="145">
        <v>320952.5248336792</v>
      </c>
      <c r="V59" s="145">
        <v>161749.35011386871</v>
      </c>
    </row>
    <row r="60" spans="1:22" ht="9.9499999999999993" customHeight="1" x14ac:dyDescent="0.15">
      <c r="A60" s="33">
        <v>16</v>
      </c>
      <c r="B60" s="145">
        <v>356256.95068359375</v>
      </c>
      <c r="C60" s="145">
        <v>10044.574999094009</v>
      </c>
      <c r="D60" s="145">
        <v>821598.67577171326</v>
      </c>
      <c r="E60" s="145">
        <v>28906.374979972839</v>
      </c>
      <c r="F60" s="145">
        <v>37478.500034332275</v>
      </c>
      <c r="G60" s="145">
        <v>338425.6496295929</v>
      </c>
      <c r="H60" s="145">
        <v>104796.67491912842</v>
      </c>
      <c r="I60" s="145">
        <v>180207.22506713867</v>
      </c>
      <c r="J60" s="145">
        <v>309853.52496910095</v>
      </c>
      <c r="K60" s="145">
        <v>321130.42488479614</v>
      </c>
      <c r="L60" s="145">
        <v>65511.449949264526</v>
      </c>
      <c r="M60" s="145">
        <v>126727.34987640381</v>
      </c>
      <c r="N60" s="145">
        <v>681708.67430877686</v>
      </c>
      <c r="O60" s="145">
        <v>134178.20011138916</v>
      </c>
      <c r="P60" s="145">
        <v>36116.62507724762</v>
      </c>
      <c r="Q60" s="145">
        <v>864398.02492904663</v>
      </c>
      <c r="R60" s="145">
        <v>545642.97461700439</v>
      </c>
      <c r="S60" s="145">
        <v>62511.374938011169</v>
      </c>
      <c r="T60" s="145">
        <v>310339.42568206787</v>
      </c>
      <c r="U60" s="145">
        <v>831887.0005645752</v>
      </c>
      <c r="V60" s="145">
        <v>246254.40002727509</v>
      </c>
    </row>
    <row r="61" spans="1:22" ht="9.9499999999999993" customHeight="1" x14ac:dyDescent="0.15">
      <c r="A61" s="33">
        <v>27</v>
      </c>
      <c r="B61" s="145">
        <v>395658.9750328064</v>
      </c>
      <c r="C61" s="145">
        <v>10444.9500041008</v>
      </c>
      <c r="D61" s="145">
        <v>937876.99869346619</v>
      </c>
      <c r="E61" s="145">
        <v>44743.575142860413</v>
      </c>
      <c r="F61" s="145">
        <v>44605.000003814697</v>
      </c>
      <c r="G61" s="145">
        <v>404718.97486495972</v>
      </c>
      <c r="H61" s="145">
        <v>126340.74968719482</v>
      </c>
      <c r="I61" s="145">
        <v>166667.94980812073</v>
      </c>
      <c r="J61" s="145">
        <v>362118.24943351746</v>
      </c>
      <c r="K61" s="145">
        <v>319722.3996219635</v>
      </c>
      <c r="L61" s="145">
        <v>85670.499937057495</v>
      </c>
      <c r="M61" s="145">
        <v>120966.94993400574</v>
      </c>
      <c r="N61" s="145">
        <v>529689.97493171692</v>
      </c>
      <c r="O61" s="145">
        <v>100905.10029220581</v>
      </c>
      <c r="P61" s="145">
        <v>22402.399961471558</v>
      </c>
      <c r="Q61" s="145">
        <v>360100.19990158081</v>
      </c>
      <c r="R61" s="145">
        <v>260488.74973678589</v>
      </c>
      <c r="S61" s="145">
        <v>33834.174976348877</v>
      </c>
      <c r="T61" s="145">
        <v>114793.10013198853</v>
      </c>
      <c r="U61" s="145">
        <v>318456.77528953552</v>
      </c>
      <c r="V61" s="145">
        <v>103061.5994758606</v>
      </c>
    </row>
    <row r="62" spans="1:22" ht="9.9499999999999993" customHeight="1" x14ac:dyDescent="0.15">
      <c r="A62" s="33">
        <v>28</v>
      </c>
      <c r="B62" s="145">
        <v>268768.62467575073</v>
      </c>
      <c r="C62" s="145">
        <v>6760.1750147342682</v>
      </c>
      <c r="D62" s="145">
        <v>737019.35056495667</v>
      </c>
      <c r="E62" s="145">
        <v>32554.54994392395</v>
      </c>
      <c r="F62" s="145">
        <v>32678.000051498413</v>
      </c>
      <c r="G62" s="145">
        <v>302819.99927520752</v>
      </c>
      <c r="H62" s="145">
        <v>78828.075112342834</v>
      </c>
      <c r="I62" s="145">
        <v>120993.37507629395</v>
      </c>
      <c r="J62" s="145">
        <v>341822.90009689331</v>
      </c>
      <c r="K62" s="145">
        <v>240223.14986038208</v>
      </c>
      <c r="L62" s="145">
        <v>57063.674945831299</v>
      </c>
      <c r="M62" s="145">
        <v>99981.324949264526</v>
      </c>
      <c r="N62" s="145">
        <v>587983.95018768311</v>
      </c>
      <c r="O62" s="145">
        <v>83490.350025177002</v>
      </c>
      <c r="P62" s="145">
        <v>23340.450066566467</v>
      </c>
      <c r="Q62" s="145">
        <v>365090.3003692627</v>
      </c>
      <c r="R62" s="145">
        <v>222267.72448730469</v>
      </c>
      <c r="S62" s="145">
        <v>33152.024919509888</v>
      </c>
      <c r="T62" s="145">
        <v>104949.1498336792</v>
      </c>
      <c r="U62" s="145">
        <v>295241.29984474182</v>
      </c>
      <c r="V62" s="145">
        <v>106445.59999370575</v>
      </c>
    </row>
    <row r="63" spans="1:22" ht="9.9499999999999993" customHeight="1" x14ac:dyDescent="0.15">
      <c r="A63" s="33" t="s">
        <v>132</v>
      </c>
      <c r="B63" s="145">
        <f>SUM(B54:B62)</f>
        <v>4387045.8745622635</v>
      </c>
      <c r="C63" s="145">
        <f t="shared" ref="C63:V63" si="0">SUM(C54:C62)</f>
        <v>127203.02519059181</v>
      </c>
      <c r="D63" s="145">
        <f t="shared" si="0"/>
        <v>9945323.2712402344</v>
      </c>
      <c r="E63" s="145">
        <f t="shared" si="0"/>
        <v>513158.67536735535</v>
      </c>
      <c r="F63" s="145">
        <f t="shared" si="0"/>
        <v>531601.92545223236</v>
      </c>
      <c r="G63" s="145">
        <f t="shared" si="0"/>
        <v>4887976.1521339417</v>
      </c>
      <c r="H63" s="145">
        <f t="shared" si="0"/>
        <v>1216147.3248310089</v>
      </c>
      <c r="I63" s="145">
        <f t="shared" si="0"/>
        <v>1569703.5750389099</v>
      </c>
      <c r="J63" s="145">
        <f t="shared" si="0"/>
        <v>4421666.4482631683</v>
      </c>
      <c r="K63" s="145">
        <f t="shared" si="0"/>
        <v>3731709.7753868103</v>
      </c>
      <c r="L63" s="145">
        <f t="shared" si="0"/>
        <v>889550.09946250916</v>
      </c>
      <c r="M63" s="145">
        <f t="shared" si="0"/>
        <v>1541868.0246315002</v>
      </c>
      <c r="N63" s="145">
        <f t="shared" si="0"/>
        <v>5850814.4457893372</v>
      </c>
      <c r="O63" s="145">
        <f t="shared" si="0"/>
        <v>1326082.4511051178</v>
      </c>
      <c r="P63" s="145">
        <f t="shared" si="0"/>
        <v>312146.42513179779</v>
      </c>
      <c r="Q63" s="145">
        <f t="shared" si="0"/>
        <v>5848835.5507316589</v>
      </c>
      <c r="R63" s="145">
        <f t="shared" si="0"/>
        <v>4073592.2458839417</v>
      </c>
      <c r="S63" s="145">
        <f t="shared" si="0"/>
        <v>574160.87494754791</v>
      </c>
      <c r="T63" s="145">
        <f t="shared" si="0"/>
        <v>1969208.1273107529</v>
      </c>
      <c r="U63" s="145">
        <f t="shared" si="0"/>
        <v>5068203.0504188538</v>
      </c>
      <c r="V63" s="145">
        <f t="shared" si="0"/>
        <v>1654957.1513624191</v>
      </c>
    </row>
    <row r="64" spans="1:22" ht="9.9499999999999993" customHeight="1" x14ac:dyDescent="0.15"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</row>
    <row r="66" spans="1:24" ht="9.9499999999999993" customHeight="1" x14ac:dyDescent="0.15">
      <c r="A66" s="33" t="s">
        <v>110</v>
      </c>
      <c r="B66" s="33" t="s">
        <v>133</v>
      </c>
      <c r="C66" s="33" t="s">
        <v>133</v>
      </c>
      <c r="D66" s="33" t="s">
        <v>133</v>
      </c>
      <c r="E66" s="33" t="s">
        <v>133</v>
      </c>
      <c r="F66" s="33" t="s">
        <v>133</v>
      </c>
      <c r="G66" s="33" t="s">
        <v>133</v>
      </c>
      <c r="H66" s="33" t="s">
        <v>133</v>
      </c>
      <c r="I66" s="33" t="s">
        <v>133</v>
      </c>
      <c r="J66" s="33" t="s">
        <v>133</v>
      </c>
      <c r="K66" s="33" t="s">
        <v>133</v>
      </c>
      <c r="L66" s="33" t="s">
        <v>133</v>
      </c>
      <c r="M66" s="33" t="s">
        <v>133</v>
      </c>
      <c r="N66" s="33" t="s">
        <v>133</v>
      </c>
      <c r="O66" s="33" t="s">
        <v>133</v>
      </c>
      <c r="P66" s="33" t="s">
        <v>133</v>
      </c>
      <c r="Q66" s="33" t="s">
        <v>133</v>
      </c>
      <c r="R66" s="33" t="s">
        <v>133</v>
      </c>
      <c r="S66" s="33" t="s">
        <v>133</v>
      </c>
      <c r="T66" s="33" t="s">
        <v>133</v>
      </c>
      <c r="U66" s="33" t="s">
        <v>133</v>
      </c>
      <c r="V66" s="33" t="s">
        <v>133</v>
      </c>
    </row>
    <row r="67" spans="1:24" ht="9.9499999999999993" customHeight="1" x14ac:dyDescent="0.15">
      <c r="A67" s="33">
        <v>4</v>
      </c>
      <c r="B67" s="33">
        <f t="shared" ref="B67:B76" si="1">+B54/$B$63</f>
        <v>9.0166535049101174E-2</v>
      </c>
      <c r="C67" s="33">
        <f>+C54/C63</f>
        <v>6.8937432866475856E-2</v>
      </c>
      <c r="D67" s="33">
        <f t="shared" ref="D67:V67" si="2">+D54/D63</f>
        <v>0.11308582118820956</v>
      </c>
      <c r="E67" s="33">
        <f t="shared" si="2"/>
        <v>8.9336548945996672E-2</v>
      </c>
      <c r="F67" s="33">
        <f t="shared" si="2"/>
        <v>9.684252958279628E-2</v>
      </c>
      <c r="G67" s="33">
        <f t="shared" si="2"/>
        <v>0.10339519062821788</v>
      </c>
      <c r="H67" s="33">
        <f t="shared" si="2"/>
        <v>9.3856577010263995E-2</v>
      </c>
      <c r="I67" s="33">
        <f t="shared" si="2"/>
        <v>7.8033379577209724E-2</v>
      </c>
      <c r="J67" s="33">
        <f t="shared" si="2"/>
        <v>0.1131925384232165</v>
      </c>
      <c r="K67" s="33">
        <f t="shared" si="2"/>
        <v>9.7768301098566018E-2</v>
      </c>
      <c r="L67" s="33">
        <f t="shared" si="2"/>
        <v>0.1077001735293351</v>
      </c>
      <c r="M67" s="33">
        <f t="shared" si="2"/>
        <v>9.6112262834192386E-2</v>
      </c>
      <c r="N67" s="33">
        <f t="shared" si="2"/>
        <v>9.4953331511084607E-2</v>
      </c>
      <c r="O67" s="33">
        <f t="shared" si="2"/>
        <v>6.3954865519031665E-2</v>
      </c>
      <c r="P67" s="33">
        <f t="shared" si="2"/>
        <v>3.2626995420837836E-2</v>
      </c>
      <c r="Q67" s="33">
        <f t="shared" si="2"/>
        <v>3.7982197150467994E-2</v>
      </c>
      <c r="R67" s="33">
        <f t="shared" si="2"/>
        <v>3.0618602124780764E-2</v>
      </c>
      <c r="S67" s="33">
        <f t="shared" si="2"/>
        <v>2.9762999807417301E-2</v>
      </c>
      <c r="T67" s="33">
        <f t="shared" si="2"/>
        <v>4.7076689808876977E-2</v>
      </c>
      <c r="U67" s="33">
        <f t="shared" si="2"/>
        <v>3.4984307787455725E-2</v>
      </c>
      <c r="V67" s="33">
        <f t="shared" si="2"/>
        <v>2.3583450583423163E-2</v>
      </c>
    </row>
    <row r="68" spans="1:24" ht="9.9499999999999993" customHeight="1" x14ac:dyDescent="0.15">
      <c r="A68" s="33">
        <v>8</v>
      </c>
      <c r="B68" s="33">
        <f t="shared" si="1"/>
        <v>9.23281943675998E-2</v>
      </c>
      <c r="C68" s="33">
        <f>+C55/C63</f>
        <v>0.10486936141460891</v>
      </c>
      <c r="D68" s="33">
        <f t="shared" ref="D68:V68" si="3">+D55/D63</f>
        <v>9.804031744045924E-2</v>
      </c>
      <c r="E68" s="33">
        <f t="shared" si="3"/>
        <v>0.11493594066342185</v>
      </c>
      <c r="F68" s="33">
        <f t="shared" si="3"/>
        <v>0.10979653616550727</v>
      </c>
      <c r="G68" s="33">
        <f t="shared" si="3"/>
        <v>0.10811165194433411</v>
      </c>
      <c r="H68" s="33">
        <f t="shared" si="3"/>
        <v>8.3297556183630925E-2</v>
      </c>
      <c r="I68" s="33">
        <f t="shared" si="3"/>
        <v>6.3038478263485423E-2</v>
      </c>
      <c r="J68" s="33">
        <f t="shared" si="3"/>
        <v>8.6649548082429487E-2</v>
      </c>
      <c r="K68" s="33">
        <f t="shared" si="3"/>
        <v>8.7622770837977565E-2</v>
      </c>
      <c r="L68" s="33">
        <f t="shared" si="3"/>
        <v>0.10367769052864421</v>
      </c>
      <c r="M68" s="33">
        <f t="shared" si="3"/>
        <v>0.10484730037108965</v>
      </c>
      <c r="N68" s="33">
        <f t="shared" si="3"/>
        <v>0.11738456329862676</v>
      </c>
      <c r="O68" s="33">
        <f t="shared" si="3"/>
        <v>0.16060596408715785</v>
      </c>
      <c r="P68" s="33">
        <f t="shared" si="3"/>
        <v>0.17838383073373101</v>
      </c>
      <c r="Q68" s="33">
        <f t="shared" si="3"/>
        <v>0.28605621765324724</v>
      </c>
      <c r="R68" s="33">
        <f t="shared" si="3"/>
        <v>0.22931521320276277</v>
      </c>
      <c r="S68" s="33">
        <f t="shared" si="3"/>
        <v>0.20494404109735589</v>
      </c>
      <c r="T68" s="33">
        <f t="shared" si="3"/>
        <v>0.2243241678471424</v>
      </c>
      <c r="U68" s="33">
        <f t="shared" si="3"/>
        <v>0.2327297245405949</v>
      </c>
      <c r="V68" s="33">
        <f t="shared" si="3"/>
        <v>0.15962124784713105</v>
      </c>
    </row>
    <row r="69" spans="1:24" ht="9.9499999999999993" customHeight="1" x14ac:dyDescent="0.15">
      <c r="A69" s="33">
        <v>11</v>
      </c>
      <c r="B69" s="33">
        <f t="shared" si="1"/>
        <v>0.2428697761578813</v>
      </c>
      <c r="C69" s="33">
        <f>+C56/C63</f>
        <v>0.25274988564237161</v>
      </c>
      <c r="D69" s="33">
        <f t="shared" ref="D69:V69" si="4">+D56/D63</f>
        <v>0.19873425633606256</v>
      </c>
      <c r="E69" s="33">
        <f t="shared" si="4"/>
        <v>0.18300796526339669</v>
      </c>
      <c r="F69" s="33">
        <f t="shared" si="4"/>
        <v>0.19613590570378914</v>
      </c>
      <c r="G69" s="33">
        <f t="shared" si="4"/>
        <v>0.2182519852835339</v>
      </c>
      <c r="H69" s="33">
        <f t="shared" si="4"/>
        <v>0.22048747242955324</v>
      </c>
      <c r="I69" s="33">
        <f t="shared" si="4"/>
        <v>0.22283129178898936</v>
      </c>
      <c r="J69" s="33">
        <f t="shared" si="4"/>
        <v>0.22800910282105663</v>
      </c>
      <c r="K69" s="33">
        <f t="shared" si="4"/>
        <v>0.22158671903111515</v>
      </c>
      <c r="L69" s="33">
        <f t="shared" si="4"/>
        <v>0.21255126629159646</v>
      </c>
      <c r="M69" s="33">
        <f t="shared" si="4"/>
        <v>0.21337542828607337</v>
      </c>
      <c r="N69" s="33">
        <f t="shared" si="4"/>
        <v>0.14715773897094928</v>
      </c>
      <c r="O69" s="33">
        <f t="shared" si="4"/>
        <v>0.20121480775079209</v>
      </c>
      <c r="P69" s="33">
        <f t="shared" si="4"/>
        <v>0.2368031279459813</v>
      </c>
      <c r="Q69" s="33">
        <f t="shared" si="4"/>
        <v>0.12811121016743487</v>
      </c>
      <c r="R69" s="33">
        <f t="shared" si="4"/>
        <v>0.18725435149640057</v>
      </c>
      <c r="S69" s="33">
        <f t="shared" si="4"/>
        <v>0.2104977549260936</v>
      </c>
      <c r="T69" s="33">
        <f t="shared" si="4"/>
        <v>0.17585611978684018</v>
      </c>
      <c r="U69" s="33">
        <f t="shared" si="4"/>
        <v>0.16624244160277729</v>
      </c>
      <c r="V69" s="33">
        <f t="shared" si="4"/>
        <v>0.21219201965256496</v>
      </c>
    </row>
    <row r="70" spans="1:24" ht="9.9499999999999993" customHeight="1" x14ac:dyDescent="0.15">
      <c r="A70" s="33">
        <v>12</v>
      </c>
      <c r="B70" s="33">
        <f t="shared" si="1"/>
        <v>5.9387354832758366E-2</v>
      </c>
      <c r="C70" s="33">
        <f>+C57/C63</f>
        <v>5.7966978576184471E-2</v>
      </c>
      <c r="D70" s="33">
        <f t="shared" ref="D70:V70" si="5">+D57/D63</f>
        <v>5.7351486602538602E-2</v>
      </c>
      <c r="E70" s="33">
        <f t="shared" si="5"/>
        <v>9.5524693162988672E-2</v>
      </c>
      <c r="F70" s="33">
        <f t="shared" si="5"/>
        <v>5.5609937795004977E-2</v>
      </c>
      <c r="G70" s="33">
        <f t="shared" si="5"/>
        <v>7.2395371653714111E-2</v>
      </c>
      <c r="H70" s="33">
        <f t="shared" si="5"/>
        <v>4.862790790235233E-2</v>
      </c>
      <c r="I70" s="33">
        <f t="shared" si="5"/>
        <v>5.0572271250279133E-2</v>
      </c>
      <c r="J70" s="33">
        <f t="shared" si="5"/>
        <v>5.8752922182733064E-2</v>
      </c>
      <c r="K70" s="33">
        <f t="shared" si="5"/>
        <v>7.4642849089432167E-2</v>
      </c>
      <c r="L70" s="33">
        <f t="shared" si="5"/>
        <v>7.7730669703943808E-2</v>
      </c>
      <c r="M70" s="33">
        <f t="shared" si="5"/>
        <v>8.9858809689800673E-2</v>
      </c>
      <c r="N70" s="33">
        <f t="shared" si="5"/>
        <v>5.4196813518000625E-2</v>
      </c>
      <c r="O70" s="33">
        <f t="shared" si="5"/>
        <v>7.9114085052803915E-2</v>
      </c>
      <c r="P70" s="33">
        <f t="shared" si="5"/>
        <v>7.3988833584607366E-2</v>
      </c>
      <c r="Q70" s="33">
        <f t="shared" si="5"/>
        <v>9.1262058899555826E-2</v>
      </c>
      <c r="R70" s="33">
        <f t="shared" si="5"/>
        <v>9.1370865333296705E-2</v>
      </c>
      <c r="S70" s="33">
        <f t="shared" si="5"/>
        <v>8.161157785283088E-2</v>
      </c>
      <c r="T70" s="33">
        <f t="shared" si="5"/>
        <v>7.2916226341698115E-2</v>
      </c>
      <c r="U70" s="33">
        <f t="shared" si="5"/>
        <v>8.0424668494328208E-2</v>
      </c>
      <c r="V70" s="33">
        <f t="shared" si="5"/>
        <v>9.5859309956459485E-2</v>
      </c>
    </row>
    <row r="71" spans="1:24" ht="9.9499999999999993" customHeight="1" x14ac:dyDescent="0.15">
      <c r="A71" s="33">
        <v>14</v>
      </c>
      <c r="B71" s="33">
        <f t="shared" si="1"/>
        <v>0.18385158769976484</v>
      </c>
      <c r="C71" s="33">
        <f>+C58/C63</f>
        <v>0.19420941439148212</v>
      </c>
      <c r="D71" s="33">
        <f t="shared" ref="D71:V71" si="6">+D58/D63</f>
        <v>0.18824014286699753</v>
      </c>
      <c r="E71" s="33">
        <f t="shared" si="6"/>
        <v>0.22097058971426395</v>
      </c>
      <c r="F71" s="33">
        <f t="shared" si="6"/>
        <v>0.22578877974900577</v>
      </c>
      <c r="G71" s="33">
        <f t="shared" si="6"/>
        <v>0.1893613781202112</v>
      </c>
      <c r="H71" s="33">
        <f t="shared" si="6"/>
        <v>0.19224761700603793</v>
      </c>
      <c r="I71" s="33">
        <f t="shared" si="6"/>
        <v>0.21213728215272354</v>
      </c>
      <c r="J71" s="33">
        <f t="shared" si="6"/>
        <v>0.19278478156839787</v>
      </c>
      <c r="K71" s="33">
        <f t="shared" si="6"/>
        <v>0.18750514970431917</v>
      </c>
      <c r="L71" s="33">
        <f t="shared" si="6"/>
        <v>0.18296993569450634</v>
      </c>
      <c r="M71" s="33">
        <f t="shared" si="6"/>
        <v>0.18266467694905195</v>
      </c>
      <c r="N71" s="33">
        <f t="shared" si="6"/>
        <v>0.20404492150067602</v>
      </c>
      <c r="O71" s="33">
        <f t="shared" si="6"/>
        <v>0.17676696876361669</v>
      </c>
      <c r="P71" s="33">
        <f t="shared" si="6"/>
        <v>0.14298569998648455</v>
      </c>
      <c r="Q71" s="33">
        <f t="shared" si="6"/>
        <v>0.13328435088838061</v>
      </c>
      <c r="R71" s="33">
        <f t="shared" si="6"/>
        <v>0.14180031781185076</v>
      </c>
      <c r="S71" s="33">
        <f t="shared" si="6"/>
        <v>0.16201177920416698</v>
      </c>
      <c r="T71" s="33">
        <f t="shared" si="6"/>
        <v>0.15123407815623319</v>
      </c>
      <c r="U71" s="33">
        <f t="shared" si="6"/>
        <v>0.13706581363424267</v>
      </c>
      <c r="V71" s="33">
        <f t="shared" si="6"/>
        <v>0.13561591296363501</v>
      </c>
    </row>
    <row r="72" spans="1:24" ht="9.9499999999999993" customHeight="1" x14ac:dyDescent="0.15">
      <c r="A72" s="33">
        <v>15</v>
      </c>
      <c r="B72" s="33">
        <f t="shared" si="1"/>
        <v>9.873781533614627E-2</v>
      </c>
      <c r="C72" s="33">
        <f>+C59/C63</f>
        <v>0.10704482054262127</v>
      </c>
      <c r="D72" s="33">
        <f t="shared" ref="D72:V72" si="7">+D59/D63</f>
        <v>9.3525966834304891E-2</v>
      </c>
      <c r="E72" s="33">
        <f t="shared" si="7"/>
        <v>8.92619615722159E-2</v>
      </c>
      <c r="F72" s="33">
        <f t="shared" si="7"/>
        <v>9.9947672129483009E-2</v>
      </c>
      <c r="G72" s="33">
        <f t="shared" si="7"/>
        <v>9.4497162363999646E-2</v>
      </c>
      <c r="H72" s="33">
        <f t="shared" si="7"/>
        <v>0.1066079103329781</v>
      </c>
      <c r="I72" s="33">
        <f t="shared" si="7"/>
        <v>7.5325575384015922E-2</v>
      </c>
      <c r="J72" s="33">
        <f t="shared" si="7"/>
        <v>9.1332239698310044E-2</v>
      </c>
      <c r="K72" s="33">
        <f t="shared" si="7"/>
        <v>9.4769039311728712E-2</v>
      </c>
      <c r="L72" s="33">
        <f t="shared" si="7"/>
        <v>8.1268076013244053E-2</v>
      </c>
      <c r="M72" s="33">
        <f t="shared" si="7"/>
        <v>8.7651649062573597E-2</v>
      </c>
      <c r="N72" s="33">
        <f t="shared" si="7"/>
        <v>7.4718678798764065E-2</v>
      </c>
      <c r="O72" s="33">
        <f t="shared" si="7"/>
        <v>7.8106625079458092E-2</v>
      </c>
      <c r="P72" s="33">
        <f t="shared" si="7"/>
        <v>7.2964475314488367E-2</v>
      </c>
      <c r="Q72" s="33">
        <f t="shared" si="7"/>
        <v>5.152533316755295E-2</v>
      </c>
      <c r="R72" s="33">
        <f t="shared" si="7"/>
        <v>6.7185473673919013E-2</v>
      </c>
      <c r="S72" s="33">
        <f t="shared" si="7"/>
        <v>8.5629528775484326E-2</v>
      </c>
      <c r="T72" s="33">
        <f t="shared" si="7"/>
        <v>5.9407522093335739E-2</v>
      </c>
      <c r="U72" s="33">
        <f t="shared" si="7"/>
        <v>6.3326690276774636E-2</v>
      </c>
      <c r="V72" s="33">
        <f t="shared" si="7"/>
        <v>9.7736276725177415E-2</v>
      </c>
    </row>
    <row r="73" spans="1:24" ht="9.9499999999999993" customHeight="1" x14ac:dyDescent="0.15">
      <c r="A73" s="33">
        <v>16</v>
      </c>
      <c r="B73" s="33">
        <f t="shared" si="1"/>
        <v>8.1206570633169148E-2</v>
      </c>
      <c r="C73" s="33">
        <f>+C60/C63</f>
        <v>7.896490656605018E-2</v>
      </c>
      <c r="D73" s="33">
        <f t="shared" ref="D73:V73" si="8">+D60/D63</f>
        <v>8.2611560566120804E-2</v>
      </c>
      <c r="E73" s="33">
        <f t="shared" si="8"/>
        <v>5.6330286064597092E-2</v>
      </c>
      <c r="F73" s="33">
        <f t="shared" si="8"/>
        <v>7.0501061489665243E-2</v>
      </c>
      <c r="G73" s="33">
        <f t="shared" si="8"/>
        <v>6.9236354494456059E-2</v>
      </c>
      <c r="H73" s="33">
        <f t="shared" si="8"/>
        <v>8.6171036008067983E-2</v>
      </c>
      <c r="I73" s="33">
        <f t="shared" si="8"/>
        <v>0.11480334754456534</v>
      </c>
      <c r="J73" s="33">
        <f t="shared" si="8"/>
        <v>7.0076187020124844E-2</v>
      </c>
      <c r="K73" s="33">
        <f t="shared" si="8"/>
        <v>8.6054501612872453E-2</v>
      </c>
      <c r="L73" s="33">
        <f t="shared" si="8"/>
        <v>7.3645599038039966E-2</v>
      </c>
      <c r="M73" s="33">
        <f t="shared" si="8"/>
        <v>8.2190789258173441E-2</v>
      </c>
      <c r="N73" s="33">
        <f t="shared" si="8"/>
        <v>0.11651517589989253</v>
      </c>
      <c r="O73" s="33">
        <f t="shared" si="8"/>
        <v>0.10118390451481281</v>
      </c>
      <c r="P73" s="33">
        <f t="shared" si="8"/>
        <v>0.11570411245939489</v>
      </c>
      <c r="Q73" s="33">
        <f t="shared" si="8"/>
        <v>0.14778976386520476</v>
      </c>
      <c r="R73" s="33">
        <f t="shared" si="8"/>
        <v>0.13394638974196191</v>
      </c>
      <c r="S73" s="33">
        <f t="shared" si="8"/>
        <v>0.10887432018721557</v>
      </c>
      <c r="T73" s="33">
        <f t="shared" si="8"/>
        <v>0.15759605161993853</v>
      </c>
      <c r="U73" s="33">
        <f t="shared" si="8"/>
        <v>0.1641384514963001</v>
      </c>
      <c r="V73" s="33">
        <f t="shared" si="8"/>
        <v>0.1487980518556325</v>
      </c>
    </row>
    <row r="74" spans="1:24" ht="9.9499999999999993" customHeight="1" x14ac:dyDescent="0.15">
      <c r="A74" s="33">
        <v>27</v>
      </c>
      <c r="B74" s="33">
        <f t="shared" si="1"/>
        <v>9.0188018622505278E-2</v>
      </c>
      <c r="C74" s="33">
        <f>+C61/C63</f>
        <v>8.2112433949199259E-2</v>
      </c>
      <c r="D74" s="33">
        <f t="shared" ref="D74:V74" si="9">+D61/D63</f>
        <v>9.4303319571884356E-2</v>
      </c>
      <c r="E74" s="33">
        <f t="shared" si="9"/>
        <v>8.7192475331007102E-2</v>
      </c>
      <c r="F74" s="33">
        <f t="shared" si="9"/>
        <v>8.3906769084535093E-2</v>
      </c>
      <c r="G74" s="33">
        <f t="shared" si="9"/>
        <v>8.2798884910326692E-2</v>
      </c>
      <c r="H74" s="33">
        <f t="shared" si="9"/>
        <v>0.10388605648970255</v>
      </c>
      <c r="I74" s="33">
        <f t="shared" si="9"/>
        <v>0.10617797682214576</v>
      </c>
      <c r="J74" s="33">
        <f t="shared" si="9"/>
        <v>8.1896328832256809E-2</v>
      </c>
      <c r="K74" s="33">
        <f t="shared" si="9"/>
        <v>8.5677187902111887E-2</v>
      </c>
      <c r="L74" s="33">
        <f t="shared" si="9"/>
        <v>9.6307672821150811E-2</v>
      </c>
      <c r="M74" s="33">
        <f t="shared" si="9"/>
        <v>7.8454801579348088E-2</v>
      </c>
      <c r="N74" s="33">
        <f t="shared" si="9"/>
        <v>9.0532690762893622E-2</v>
      </c>
      <c r="O74" s="33">
        <f t="shared" si="9"/>
        <v>7.6092629238939474E-2</v>
      </c>
      <c r="P74" s="33">
        <f t="shared" si="9"/>
        <v>7.1768882030324638E-2</v>
      </c>
      <c r="Q74" s="33">
        <f t="shared" si="9"/>
        <v>6.156784487752167E-2</v>
      </c>
      <c r="R74" s="33">
        <f t="shared" si="9"/>
        <v>6.3945710324834343E-2</v>
      </c>
      <c r="S74" s="33">
        <f t="shared" si="9"/>
        <v>5.8928039949499827E-2</v>
      </c>
      <c r="T74" s="33">
        <f t="shared" si="9"/>
        <v>5.829404141692001E-2</v>
      </c>
      <c r="U74" s="33">
        <f t="shared" si="9"/>
        <v>6.2834257452099751E-2</v>
      </c>
      <c r="V74" s="33">
        <f t="shared" si="9"/>
        <v>6.2274482086147456E-2</v>
      </c>
    </row>
    <row r="75" spans="1:24" ht="9.9499999999999993" customHeight="1" x14ac:dyDescent="0.15">
      <c r="A75" s="33">
        <v>28</v>
      </c>
      <c r="B75" s="33">
        <f t="shared" si="1"/>
        <v>6.1264147301073824E-2</v>
      </c>
      <c r="C75" s="33">
        <f>+C62/C63</f>
        <v>5.3144766051006341E-2</v>
      </c>
      <c r="D75" s="33">
        <f t="shared" ref="D75:V75" si="10">+D62/D63</f>
        <v>7.4107128593422431E-2</v>
      </c>
      <c r="E75" s="33">
        <f t="shared" si="10"/>
        <v>6.3439539282112101E-2</v>
      </c>
      <c r="F75" s="33">
        <f t="shared" si="10"/>
        <v>6.1470808300213217E-2</v>
      </c>
      <c r="G75" s="33">
        <f t="shared" si="10"/>
        <v>6.1952020601206394E-2</v>
      </c>
      <c r="H75" s="33">
        <f t="shared" si="10"/>
        <v>6.481786663741293E-2</v>
      </c>
      <c r="I75" s="33">
        <f t="shared" si="10"/>
        <v>7.7080397216585786E-2</v>
      </c>
      <c r="J75" s="33">
        <f t="shared" si="10"/>
        <v>7.7306351371474763E-2</v>
      </c>
      <c r="K75" s="33">
        <f t="shared" si="10"/>
        <v>6.4373481411876876E-2</v>
      </c>
      <c r="L75" s="33">
        <f t="shared" si="10"/>
        <v>6.414891637953922E-2</v>
      </c>
      <c r="M75" s="33">
        <f t="shared" si="10"/>
        <v>6.4844281969696868E-2</v>
      </c>
      <c r="N75" s="33">
        <f t="shared" si="10"/>
        <v>0.10049608573911248</v>
      </c>
      <c r="O75" s="33">
        <f t="shared" si="10"/>
        <v>6.2960149993387379E-2</v>
      </c>
      <c r="P75" s="33">
        <f t="shared" si="10"/>
        <v>7.4774042524150042E-2</v>
      </c>
      <c r="Q75" s="33">
        <f t="shared" si="10"/>
        <v>6.242102333063404E-2</v>
      </c>
      <c r="R75" s="33">
        <f t="shared" si="10"/>
        <v>5.4563076290193128E-2</v>
      </c>
      <c r="S75" s="33">
        <f t="shared" si="10"/>
        <v>5.7739958199935631E-2</v>
      </c>
      <c r="T75" s="33">
        <f t="shared" si="10"/>
        <v>5.3295102929014876E-2</v>
      </c>
      <c r="U75" s="33">
        <f t="shared" si="10"/>
        <v>5.8253644715426718E-2</v>
      </c>
      <c r="V75" s="33">
        <f t="shared" si="10"/>
        <v>6.4319248329828951E-2</v>
      </c>
      <c r="W75" s="33">
        <f>MIN(B75:V75)</f>
        <v>5.3144766051006341E-2</v>
      </c>
      <c r="X75" s="33">
        <f>MAX(B75:V75)</f>
        <v>0.10049608573911248</v>
      </c>
    </row>
    <row r="76" spans="1:24" ht="9.9499999999999993" customHeight="1" x14ac:dyDescent="0.15">
      <c r="A76" s="33" t="s">
        <v>132</v>
      </c>
      <c r="B76" s="34">
        <f t="shared" si="1"/>
        <v>1</v>
      </c>
      <c r="C76" s="34">
        <f>SUM(C67:C75)</f>
        <v>1</v>
      </c>
      <c r="D76" s="34">
        <f t="shared" ref="D76:V76" si="11">SUM(D67:D75)</f>
        <v>0.99999999999999989</v>
      </c>
      <c r="E76" s="34">
        <f t="shared" si="11"/>
        <v>1</v>
      </c>
      <c r="F76" s="34">
        <f t="shared" si="11"/>
        <v>1</v>
      </c>
      <c r="G76" s="34">
        <f t="shared" si="11"/>
        <v>1</v>
      </c>
      <c r="H76" s="34">
        <f t="shared" si="11"/>
        <v>1</v>
      </c>
      <c r="I76" s="34">
        <f t="shared" si="11"/>
        <v>1</v>
      </c>
      <c r="J76" s="34">
        <f t="shared" si="11"/>
        <v>1</v>
      </c>
      <c r="K76" s="34">
        <f t="shared" si="11"/>
        <v>1</v>
      </c>
      <c r="L76" s="34">
        <f t="shared" si="11"/>
        <v>1</v>
      </c>
      <c r="M76" s="34">
        <f t="shared" si="11"/>
        <v>1</v>
      </c>
      <c r="N76" s="34">
        <f t="shared" si="11"/>
        <v>1</v>
      </c>
      <c r="O76" s="34">
        <f t="shared" si="11"/>
        <v>0.99999999999999989</v>
      </c>
      <c r="P76" s="34">
        <f t="shared" si="11"/>
        <v>1</v>
      </c>
      <c r="Q76" s="34">
        <f t="shared" si="11"/>
        <v>0.99999999999999989</v>
      </c>
      <c r="R76" s="34">
        <f t="shared" si="11"/>
        <v>1</v>
      </c>
      <c r="S76" s="34">
        <f t="shared" si="11"/>
        <v>1</v>
      </c>
      <c r="T76" s="34">
        <f t="shared" si="11"/>
        <v>0.99999999999999989</v>
      </c>
      <c r="U76" s="34">
        <f t="shared" si="11"/>
        <v>1</v>
      </c>
      <c r="V76" s="34">
        <f t="shared" si="11"/>
        <v>0.99999999999999989</v>
      </c>
    </row>
    <row r="78" spans="1:24" ht="9.9499999999999993" customHeight="1" x14ac:dyDescent="0.15">
      <c r="A78" s="33" t="s">
        <v>110</v>
      </c>
      <c r="B78" s="33" t="s">
        <v>134</v>
      </c>
    </row>
    <row r="79" spans="1:24" ht="9.9499999999999993" customHeight="1" x14ac:dyDescent="0.15">
      <c r="A79" s="33">
        <v>4</v>
      </c>
      <c r="B79" s="33">
        <f>LN(B67)</f>
        <v>-2.4060969290789957</v>
      </c>
      <c r="C79" s="33">
        <f t="shared" ref="C79:V87" si="12">LN(C67)</f>
        <v>-2.6745559558006091</v>
      </c>
      <c r="D79" s="33">
        <f t="shared" si="12"/>
        <v>-2.1796082689867644</v>
      </c>
      <c r="E79" s="33">
        <f t="shared" si="12"/>
        <v>-2.4153445921230765</v>
      </c>
      <c r="F79" s="33">
        <f t="shared" si="12"/>
        <v>-2.3346690259936618</v>
      </c>
      <c r="G79" s="33">
        <f t="shared" si="12"/>
        <v>-2.2691968302891725</v>
      </c>
      <c r="H79" s="33">
        <f t="shared" si="12"/>
        <v>-2.3659874383809858</v>
      </c>
      <c r="I79" s="33">
        <f t="shared" si="12"/>
        <v>-2.5506186005366023</v>
      </c>
      <c r="J79" s="33">
        <f t="shared" si="12"/>
        <v>-2.1786650303747965</v>
      </c>
      <c r="K79" s="33">
        <f t="shared" si="12"/>
        <v>-2.325154874126055</v>
      </c>
      <c r="L79" s="33">
        <f t="shared" si="12"/>
        <v>-2.2284040835923542</v>
      </c>
      <c r="M79" s="33">
        <f t="shared" si="12"/>
        <v>-2.3422383662123432</v>
      </c>
      <c r="N79" s="33">
        <f t="shared" si="12"/>
        <v>-2.3543697553347993</v>
      </c>
      <c r="O79" s="33">
        <f t="shared" si="12"/>
        <v>-2.7495776706766133</v>
      </c>
      <c r="P79" s="33">
        <f t="shared" si="12"/>
        <v>-3.4226152528850871</v>
      </c>
      <c r="Q79" s="33">
        <f t="shared" si="12"/>
        <v>-3.2706377250746255</v>
      </c>
      <c r="R79" s="33">
        <f t="shared" si="12"/>
        <v>-3.4861475421532644</v>
      </c>
      <c r="S79" s="33">
        <f t="shared" si="12"/>
        <v>-3.5144892741168023</v>
      </c>
      <c r="T79" s="33">
        <f t="shared" si="12"/>
        <v>-3.0559773089838189</v>
      </c>
      <c r="U79" s="33">
        <f t="shared" si="12"/>
        <v>-3.352855666960993</v>
      </c>
      <c r="V79" s="33">
        <f t="shared" si="12"/>
        <v>-3.7472100594040012</v>
      </c>
    </row>
    <row r="80" spans="1:24" ht="9.9499999999999993" customHeight="1" x14ac:dyDescent="0.15">
      <c r="A80" s="33">
        <v>8</v>
      </c>
      <c r="B80" s="33">
        <f t="shared" ref="B80:Q87" si="13">LN(B68)</f>
        <v>-2.3824057196803925</v>
      </c>
      <c r="C80" s="33">
        <f t="shared" si="13"/>
        <v>-2.2550398804591318</v>
      </c>
      <c r="D80" s="33">
        <f t="shared" si="13"/>
        <v>-2.3223764824606858</v>
      </c>
      <c r="E80" s="33">
        <f t="shared" si="13"/>
        <v>-2.1633803435314056</v>
      </c>
      <c r="F80" s="33">
        <f t="shared" si="13"/>
        <v>-2.2091262971665451</v>
      </c>
      <c r="G80" s="33">
        <f t="shared" si="13"/>
        <v>-2.2245907715765116</v>
      </c>
      <c r="H80" s="33">
        <f t="shared" si="13"/>
        <v>-2.4853360677711351</v>
      </c>
      <c r="I80" s="33">
        <f t="shared" si="13"/>
        <v>-2.7640099729452299</v>
      </c>
      <c r="J80" s="33">
        <f t="shared" si="13"/>
        <v>-2.4458834782705967</v>
      </c>
      <c r="K80" s="33">
        <f t="shared" si="13"/>
        <v>-2.4347143737458152</v>
      </c>
      <c r="L80" s="33">
        <f t="shared" si="13"/>
        <v>-2.2664683216200503</v>
      </c>
      <c r="M80" s="33">
        <f t="shared" si="13"/>
        <v>-2.2552502694993999</v>
      </c>
      <c r="N80" s="33">
        <f t="shared" si="13"/>
        <v>-2.1422998683201118</v>
      </c>
      <c r="O80" s="33">
        <f t="shared" si="13"/>
        <v>-1.8288013418753377</v>
      </c>
      <c r="P80" s="33">
        <f t="shared" si="13"/>
        <v>-1.7238176978444297</v>
      </c>
      <c r="Q80" s="33">
        <f t="shared" si="13"/>
        <v>-1.2515669222575521</v>
      </c>
      <c r="R80" s="33">
        <f t="shared" si="12"/>
        <v>-1.4726577450357865</v>
      </c>
      <c r="S80" s="33">
        <f t="shared" si="12"/>
        <v>-1.5850183073636912</v>
      </c>
      <c r="T80" s="33">
        <f t="shared" si="12"/>
        <v>-1.4946630953907987</v>
      </c>
      <c r="U80" s="33">
        <f t="shared" si="12"/>
        <v>-1.4578774792270248</v>
      </c>
      <c r="V80" s="33">
        <f t="shared" si="12"/>
        <v>-1.8349514709534354</v>
      </c>
    </row>
    <row r="81" spans="1:22" ht="9.9499999999999993" customHeight="1" x14ac:dyDescent="0.15">
      <c r="A81" s="33">
        <v>11</v>
      </c>
      <c r="B81" s="33">
        <f t="shared" si="13"/>
        <v>-1.4152298798724798</v>
      </c>
      <c r="C81" s="33">
        <f t="shared" si="12"/>
        <v>-1.3753548735351835</v>
      </c>
      <c r="D81" s="33">
        <f t="shared" si="12"/>
        <v>-1.615786741988702</v>
      </c>
      <c r="E81" s="33">
        <f t="shared" si="12"/>
        <v>-1.6982256010584562</v>
      </c>
      <c r="F81" s="33">
        <f t="shared" si="12"/>
        <v>-1.6289474635919627</v>
      </c>
      <c r="G81" s="33">
        <f t="shared" si="12"/>
        <v>-1.5221049879302169</v>
      </c>
      <c r="H81" s="33">
        <f t="shared" si="12"/>
        <v>-1.5119144000876776</v>
      </c>
      <c r="I81" s="33">
        <f t="shared" si="12"/>
        <v>-1.5013403329049404</v>
      </c>
      <c r="J81" s="33">
        <f t="shared" si="12"/>
        <v>-1.478369726170907</v>
      </c>
      <c r="K81" s="33">
        <f t="shared" si="12"/>
        <v>-1.5069412580750705</v>
      </c>
      <c r="L81" s="33">
        <f t="shared" si="12"/>
        <v>-1.5485720665775993</v>
      </c>
      <c r="M81" s="33">
        <f t="shared" si="12"/>
        <v>-1.544702090670609</v>
      </c>
      <c r="N81" s="33">
        <f t="shared" si="12"/>
        <v>-1.9162502132904167</v>
      </c>
      <c r="O81" s="33">
        <f t="shared" si="12"/>
        <v>-1.603382246293757</v>
      </c>
      <c r="P81" s="33">
        <f t="shared" si="12"/>
        <v>-1.4405261668281877</v>
      </c>
      <c r="Q81" s="33">
        <f t="shared" si="12"/>
        <v>-2.0548565628432529</v>
      </c>
      <c r="R81" s="33">
        <f t="shared" si="12"/>
        <v>-1.6752874178887376</v>
      </c>
      <c r="S81" s="33">
        <f t="shared" si="12"/>
        <v>-1.5582802913508118</v>
      </c>
      <c r="T81" s="33">
        <f t="shared" si="12"/>
        <v>-1.7380891194914616</v>
      </c>
      <c r="U81" s="33">
        <f t="shared" si="12"/>
        <v>-1.7943080645231393</v>
      </c>
      <c r="V81" s="33">
        <f t="shared" si="12"/>
        <v>-1.5502636611787857</v>
      </c>
    </row>
    <row r="82" spans="1:22" ht="9.9499999999999993" customHeight="1" x14ac:dyDescent="0.15">
      <c r="A82" s="33">
        <v>12</v>
      </c>
      <c r="B82" s="33">
        <f t="shared" si="13"/>
        <v>-2.8236739568794373</v>
      </c>
      <c r="C82" s="33">
        <f t="shared" si="12"/>
        <v>-2.8478817654617408</v>
      </c>
      <c r="D82" s="33">
        <f t="shared" si="12"/>
        <v>-2.8585565141640128</v>
      </c>
      <c r="E82" s="33">
        <f t="shared" si="12"/>
        <v>-2.3483704977664632</v>
      </c>
      <c r="F82" s="33">
        <f t="shared" si="12"/>
        <v>-2.8893933563769787</v>
      </c>
      <c r="G82" s="33">
        <f t="shared" si="12"/>
        <v>-2.6256129090688001</v>
      </c>
      <c r="H82" s="33">
        <f t="shared" si="12"/>
        <v>-3.0235576762125609</v>
      </c>
      <c r="I82" s="33">
        <f t="shared" si="12"/>
        <v>-2.9843518519013918</v>
      </c>
      <c r="J82" s="33">
        <f t="shared" si="12"/>
        <v>-2.8344143879142627</v>
      </c>
      <c r="K82" s="33">
        <f t="shared" si="12"/>
        <v>-2.5950405520912647</v>
      </c>
      <c r="L82" s="33">
        <f t="shared" si="12"/>
        <v>-2.5545053800053013</v>
      </c>
      <c r="M82" s="33">
        <f t="shared" si="12"/>
        <v>-2.4095156217020528</v>
      </c>
      <c r="N82" s="33">
        <f t="shared" si="12"/>
        <v>-2.9151331634456059</v>
      </c>
      <c r="O82" s="33">
        <f t="shared" si="12"/>
        <v>-2.5368643536533408</v>
      </c>
      <c r="P82" s="33">
        <f t="shared" si="12"/>
        <v>-2.603841094669447</v>
      </c>
      <c r="Q82" s="33">
        <f t="shared" si="12"/>
        <v>-2.3940201429269856</v>
      </c>
      <c r="R82" s="33">
        <f t="shared" si="12"/>
        <v>-2.3928286113663861</v>
      </c>
      <c r="S82" s="33">
        <f t="shared" si="12"/>
        <v>-2.5057841416255053</v>
      </c>
      <c r="T82" s="33">
        <f t="shared" si="12"/>
        <v>-2.6184440811731822</v>
      </c>
      <c r="U82" s="33">
        <f t="shared" si="12"/>
        <v>-2.5204343277887227</v>
      </c>
      <c r="V82" s="33">
        <f t="shared" si="12"/>
        <v>-2.3448736837278492</v>
      </c>
    </row>
    <row r="83" spans="1:22" ht="9.9499999999999993" customHeight="1" x14ac:dyDescent="0.15">
      <c r="A83" s="33">
        <v>14</v>
      </c>
      <c r="B83" s="33">
        <f t="shared" si="13"/>
        <v>-1.6936264354289854</v>
      </c>
      <c r="C83" s="33">
        <f t="shared" si="12"/>
        <v>-1.6388182464859067</v>
      </c>
      <c r="D83" s="33">
        <f t="shared" si="12"/>
        <v>-1.6700367756013677</v>
      </c>
      <c r="E83" s="33">
        <f t="shared" si="12"/>
        <v>-1.5097256645360759</v>
      </c>
      <c r="F83" s="33">
        <f t="shared" si="12"/>
        <v>-1.4881553196039394</v>
      </c>
      <c r="G83" s="33">
        <f t="shared" si="12"/>
        <v>-1.6640980360239983</v>
      </c>
      <c r="H83" s="33">
        <f t="shared" si="12"/>
        <v>-1.6489710659603949</v>
      </c>
      <c r="I83" s="33">
        <f t="shared" si="12"/>
        <v>-1.5505216565607314</v>
      </c>
      <c r="J83" s="33">
        <f t="shared" si="12"/>
        <v>-1.6461808336949961</v>
      </c>
      <c r="K83" s="33">
        <f t="shared" si="12"/>
        <v>-1.673948968859128</v>
      </c>
      <c r="L83" s="33">
        <f t="shared" si="12"/>
        <v>-1.6984334254594797</v>
      </c>
      <c r="M83" s="33">
        <f t="shared" si="12"/>
        <v>-1.7001031733762353</v>
      </c>
      <c r="N83" s="33">
        <f t="shared" si="12"/>
        <v>-1.5894151059444521</v>
      </c>
      <c r="O83" s="33">
        <f t="shared" si="12"/>
        <v>-1.7329229744932539</v>
      </c>
      <c r="P83" s="33">
        <f t="shared" si="12"/>
        <v>-1.9450106538170862</v>
      </c>
      <c r="Q83" s="33">
        <f t="shared" si="12"/>
        <v>-2.0152704563756889</v>
      </c>
      <c r="R83" s="33">
        <f t="shared" si="12"/>
        <v>-1.9533354236182805</v>
      </c>
      <c r="S83" s="33">
        <f t="shared" si="12"/>
        <v>-1.8200862352562464</v>
      </c>
      <c r="T83" s="33">
        <f t="shared" si="12"/>
        <v>-1.8889264560008328</v>
      </c>
      <c r="U83" s="33">
        <f t="shared" si="12"/>
        <v>-1.9872940770142411</v>
      </c>
      <c r="V83" s="33">
        <f t="shared" si="12"/>
        <v>-1.9979285581218811</v>
      </c>
    </row>
    <row r="84" spans="1:22" ht="9.9499999999999993" customHeight="1" x14ac:dyDescent="0.15">
      <c r="A84" s="33">
        <v>15</v>
      </c>
      <c r="B84" s="33">
        <f t="shared" si="13"/>
        <v>-2.3152872718150053</v>
      </c>
      <c r="C84" s="33">
        <f t="shared" si="12"/>
        <v>-2.2345076486515643</v>
      </c>
      <c r="D84" s="33">
        <f t="shared" si="12"/>
        <v>-2.3695161610916053</v>
      </c>
      <c r="E84" s="33">
        <f t="shared" si="12"/>
        <v>-2.4161798440845925</v>
      </c>
      <c r="F84" s="33">
        <f t="shared" si="12"/>
        <v>-2.3031085086572975</v>
      </c>
      <c r="G84" s="33">
        <f t="shared" si="12"/>
        <v>-2.3591854728274697</v>
      </c>
      <c r="H84" s="33">
        <f t="shared" si="12"/>
        <v>-2.2385975642532396</v>
      </c>
      <c r="I84" s="33">
        <f t="shared" si="12"/>
        <v>-2.5859355553090402</v>
      </c>
      <c r="J84" s="33">
        <f t="shared" si="12"/>
        <v>-2.3932514354399612</v>
      </c>
      <c r="K84" s="33">
        <f t="shared" si="12"/>
        <v>-2.3563125126018654</v>
      </c>
      <c r="L84" s="33">
        <f t="shared" si="12"/>
        <v>-2.5100020085068051</v>
      </c>
      <c r="M84" s="33">
        <f t="shared" si="12"/>
        <v>-2.4343848536153394</v>
      </c>
      <c r="N84" s="33">
        <f t="shared" si="12"/>
        <v>-2.5940251672472678</v>
      </c>
      <c r="O84" s="33">
        <f t="shared" si="12"/>
        <v>-2.5496803975721263</v>
      </c>
      <c r="P84" s="33">
        <f t="shared" si="12"/>
        <v>-2.6177825958087464</v>
      </c>
      <c r="Q84" s="33">
        <f t="shared" si="12"/>
        <v>-2.9656816860925468</v>
      </c>
      <c r="R84" s="33">
        <f t="shared" si="12"/>
        <v>-2.7002982203868582</v>
      </c>
      <c r="S84" s="33">
        <f t="shared" si="12"/>
        <v>-2.4577250929898411</v>
      </c>
      <c r="T84" s="33">
        <f t="shared" si="12"/>
        <v>-2.8233344260630759</v>
      </c>
      <c r="U84" s="33">
        <f t="shared" si="12"/>
        <v>-2.7594483913578562</v>
      </c>
      <c r="V84" s="33">
        <f t="shared" si="12"/>
        <v>-2.3254824815307664</v>
      </c>
    </row>
    <row r="85" spans="1:22" ht="9.9499999999999993" customHeight="1" x14ac:dyDescent="0.15">
      <c r="A85" s="33">
        <v>16</v>
      </c>
      <c r="B85" s="33">
        <f t="shared" si="13"/>
        <v>-2.5107591159605818</v>
      </c>
      <c r="C85" s="33">
        <f t="shared" si="12"/>
        <v>-2.5387517458932618</v>
      </c>
      <c r="D85" s="33">
        <f t="shared" si="12"/>
        <v>-2.493605649820859</v>
      </c>
      <c r="E85" s="33">
        <f t="shared" si="12"/>
        <v>-2.8765229477181431</v>
      </c>
      <c r="F85" s="33">
        <f t="shared" si="12"/>
        <v>-2.6521275126862669</v>
      </c>
      <c r="G85" s="33">
        <f t="shared" si="12"/>
        <v>-2.670229200342467</v>
      </c>
      <c r="H85" s="33">
        <f t="shared" si="12"/>
        <v>-2.4514211669633714</v>
      </c>
      <c r="I85" s="33">
        <f t="shared" si="12"/>
        <v>-2.1645346357259441</v>
      </c>
      <c r="J85" s="33">
        <f t="shared" si="12"/>
        <v>-2.6581722427936278</v>
      </c>
      <c r="K85" s="33">
        <f t="shared" si="12"/>
        <v>-2.4527744437722578</v>
      </c>
      <c r="L85" s="33">
        <f t="shared" si="12"/>
        <v>-2.6084908929432222</v>
      </c>
      <c r="M85" s="33">
        <f t="shared" si="12"/>
        <v>-2.4987120360186634</v>
      </c>
      <c r="N85" s="33">
        <f t="shared" si="12"/>
        <v>-2.1497337492250317</v>
      </c>
      <c r="O85" s="33">
        <f t="shared" si="12"/>
        <v>-2.2908155810742916</v>
      </c>
      <c r="P85" s="33">
        <f t="shared" si="12"/>
        <v>-2.1567191012534686</v>
      </c>
      <c r="Q85" s="33">
        <f t="shared" si="12"/>
        <v>-1.911964529529415</v>
      </c>
      <c r="R85" s="33">
        <f t="shared" si="12"/>
        <v>-2.0103156356357248</v>
      </c>
      <c r="S85" s="33">
        <f t="shared" si="12"/>
        <v>-2.2175610878040217</v>
      </c>
      <c r="T85" s="33">
        <f t="shared" si="12"/>
        <v>-1.8477201550451732</v>
      </c>
      <c r="U85" s="33">
        <f t="shared" si="12"/>
        <v>-1.8070449908673527</v>
      </c>
      <c r="V85" s="33">
        <f t="shared" si="12"/>
        <v>-1.9051652490369126</v>
      </c>
    </row>
    <row r="86" spans="1:22" ht="9.9499999999999993" customHeight="1" x14ac:dyDescent="0.15">
      <c r="A86" s="33">
        <v>27</v>
      </c>
      <c r="B86" s="33">
        <f t="shared" si="13"/>
        <v>-2.4058586919724925</v>
      </c>
      <c r="C86" s="33">
        <f t="shared" si="12"/>
        <v>-2.4996658251578499</v>
      </c>
      <c r="D86" s="33">
        <f t="shared" si="12"/>
        <v>-2.361238887715392</v>
      </c>
      <c r="E86" s="33">
        <f t="shared" si="12"/>
        <v>-2.4396372438661853</v>
      </c>
      <c r="F86" s="33">
        <f t="shared" si="12"/>
        <v>-2.4780489883756798</v>
      </c>
      <c r="G86" s="33">
        <f t="shared" si="12"/>
        <v>-2.4913406849481934</v>
      </c>
      <c r="H86" s="33">
        <f t="shared" si="12"/>
        <v>-2.2644605911368152</v>
      </c>
      <c r="I86" s="33">
        <f t="shared" si="12"/>
        <v>-2.2426385662354411</v>
      </c>
      <c r="J86" s="33">
        <f t="shared" si="12"/>
        <v>-2.502301114130753</v>
      </c>
      <c r="K86" s="33">
        <f t="shared" si="12"/>
        <v>-2.4571686743183321</v>
      </c>
      <c r="L86" s="33">
        <f t="shared" si="12"/>
        <v>-2.3402072871199437</v>
      </c>
      <c r="M86" s="33">
        <f t="shared" si="12"/>
        <v>-2.5452325960757238</v>
      </c>
      <c r="N86" s="33">
        <f t="shared" si="12"/>
        <v>-2.4020442696025253</v>
      </c>
      <c r="O86" s="33">
        <f t="shared" si="12"/>
        <v>-2.5758038750610899</v>
      </c>
      <c r="P86" s="33">
        <f t="shared" si="12"/>
        <v>-2.6343042947783175</v>
      </c>
      <c r="Q86" s="33">
        <f t="shared" si="12"/>
        <v>-2.7876155434729677</v>
      </c>
      <c r="R86" s="33">
        <f t="shared" si="12"/>
        <v>-2.7497208317867576</v>
      </c>
      <c r="S86" s="33">
        <f t="shared" si="12"/>
        <v>-2.8314382413421773</v>
      </c>
      <c r="T86" s="33">
        <f t="shared" si="12"/>
        <v>-2.8422553963907133</v>
      </c>
      <c r="U86" s="33">
        <f t="shared" si="12"/>
        <v>-2.7672548534098613</v>
      </c>
      <c r="V86" s="33">
        <f t="shared" si="12"/>
        <v>-2.7762035344297371</v>
      </c>
    </row>
    <row r="87" spans="1:22" ht="9.9499999999999993" customHeight="1" x14ac:dyDescent="0.15">
      <c r="A87" s="33">
        <v>28</v>
      </c>
      <c r="B87" s="33">
        <f t="shared" si="13"/>
        <v>-2.792560479884167</v>
      </c>
      <c r="C87" s="33">
        <f t="shared" si="12"/>
        <v>-2.9347356540947875</v>
      </c>
      <c r="D87" s="33">
        <f t="shared" si="12"/>
        <v>-2.6022435489668605</v>
      </c>
      <c r="E87" s="33">
        <f t="shared" si="12"/>
        <v>-2.7576679639437041</v>
      </c>
      <c r="F87" s="33">
        <f t="shared" si="12"/>
        <v>-2.7891928786423814</v>
      </c>
      <c r="G87" s="33">
        <f t="shared" si="12"/>
        <v>-2.7813950547931117</v>
      </c>
      <c r="H87" s="33">
        <f t="shared" si="12"/>
        <v>-2.7361739939144401</v>
      </c>
      <c r="I87" s="33">
        <f t="shared" si="12"/>
        <v>-2.5629062821463724</v>
      </c>
      <c r="J87" s="33">
        <f t="shared" si="12"/>
        <v>-2.5599791615445415</v>
      </c>
      <c r="K87" s="33">
        <f t="shared" si="12"/>
        <v>-2.7430535099948963</v>
      </c>
      <c r="L87" s="33">
        <f t="shared" si="12"/>
        <v>-2.7465480800422863</v>
      </c>
      <c r="M87" s="33">
        <f t="shared" si="12"/>
        <v>-2.7357665452806925</v>
      </c>
      <c r="N87" s="33">
        <f t="shared" si="12"/>
        <v>-2.2976365001110222</v>
      </c>
      <c r="O87" s="33">
        <f t="shared" si="12"/>
        <v>-2.7652532925157987</v>
      </c>
      <c r="P87" s="33">
        <f t="shared" si="12"/>
        <v>-2.5932844793070498</v>
      </c>
      <c r="Q87" s="33">
        <f t="shared" si="12"/>
        <v>-2.773853147999072</v>
      </c>
      <c r="R87" s="33">
        <f t="shared" si="12"/>
        <v>-2.9083978834185178</v>
      </c>
      <c r="S87" s="33">
        <f t="shared" si="12"/>
        <v>-2.8518058286836054</v>
      </c>
      <c r="T87" s="33">
        <f t="shared" si="12"/>
        <v>-2.9319108295357461</v>
      </c>
      <c r="U87" s="33">
        <f t="shared" si="12"/>
        <v>-2.8429486182718438</v>
      </c>
      <c r="V87" s="33">
        <f t="shared" si="12"/>
        <v>-2.7438963405940635</v>
      </c>
    </row>
    <row r="89" spans="1:22" ht="9.9499999999999993" customHeight="1" x14ac:dyDescent="0.15">
      <c r="A89" s="33" t="s">
        <v>110</v>
      </c>
      <c r="B89" s="33" t="s">
        <v>135</v>
      </c>
    </row>
    <row r="90" spans="1:22" ht="9.9499999999999993" customHeight="1" x14ac:dyDescent="0.15">
      <c r="A90" s="33">
        <v>4</v>
      </c>
      <c r="B90" s="33">
        <f>+B67*B67</f>
        <v>8.1300040427607911E-3</v>
      </c>
      <c r="C90" s="33">
        <f t="shared" ref="C90:V98" si="14">+C67*C67</f>
        <v>4.752369650219866E-3</v>
      </c>
      <c r="D90" s="33">
        <f t="shared" si="14"/>
        <v>1.2788402953811707E-2</v>
      </c>
      <c r="E90" s="33">
        <f t="shared" si="14"/>
        <v>7.9810189775804587E-3</v>
      </c>
      <c r="F90" s="33">
        <f t="shared" si="14"/>
        <v>9.3784755359947718E-3</v>
      </c>
      <c r="G90" s="33">
        <f t="shared" si="14"/>
        <v>1.0690565445045513E-2</v>
      </c>
      <c r="H90" s="33">
        <f t="shared" si="14"/>
        <v>8.8090570480836156E-3</v>
      </c>
      <c r="I90" s="33">
        <f t="shared" si="14"/>
        <v>6.0892083282408915E-3</v>
      </c>
      <c r="J90" s="33">
        <f t="shared" si="14"/>
        <v>1.2812550754691343E-2</v>
      </c>
      <c r="K90" s="33">
        <f t="shared" si="14"/>
        <v>9.5586406996998659E-3</v>
      </c>
      <c r="L90" s="33">
        <f t="shared" si="14"/>
        <v>1.1599327378248894E-2</v>
      </c>
      <c r="M90" s="33">
        <f t="shared" si="14"/>
        <v>9.2375670671088796E-3</v>
      </c>
      <c r="N90" s="33">
        <f t="shared" si="14"/>
        <v>9.0161351650539338E-3</v>
      </c>
      <c r="O90" s="33">
        <f t="shared" si="14"/>
        <v>4.0902248235574253E-3</v>
      </c>
      <c r="P90" s="33">
        <f t="shared" si="14"/>
        <v>1.0645208301913731E-3</v>
      </c>
      <c r="Q90" s="33">
        <f t="shared" si="14"/>
        <v>1.4426473003770191E-3</v>
      </c>
      <c r="R90" s="33">
        <f t="shared" si="14"/>
        <v>9.3749879607562907E-4</v>
      </c>
      <c r="S90" s="33">
        <f t="shared" si="14"/>
        <v>8.8583615753632229E-4</v>
      </c>
      <c r="T90" s="33">
        <f t="shared" si="14"/>
        <v>2.2162147233612214E-3</v>
      </c>
      <c r="U90" s="33">
        <f t="shared" si="14"/>
        <v>1.2239017913674352E-3</v>
      </c>
      <c r="V90" s="33">
        <f t="shared" si="14"/>
        <v>5.5617914142076232E-4</v>
      </c>
    </row>
    <row r="91" spans="1:22" ht="9.9499999999999993" customHeight="1" x14ac:dyDescent="0.15">
      <c r="A91" s="33">
        <v>8</v>
      </c>
      <c r="B91" s="33">
        <f t="shared" ref="B91:Q98" si="15">+B68*B68</f>
        <v>8.5244954751812867E-3</v>
      </c>
      <c r="C91" s="33">
        <f t="shared" si="15"/>
        <v>1.0997582963507864E-2</v>
      </c>
      <c r="D91" s="33">
        <f t="shared" si="15"/>
        <v>9.6119038438260158E-3</v>
      </c>
      <c r="E91" s="33">
        <f t="shared" si="15"/>
        <v>1.3210270456185627E-2</v>
      </c>
      <c r="F91" s="33">
        <f t="shared" si="15"/>
        <v>1.2055279353943547E-2</v>
      </c>
      <c r="G91" s="33">
        <f t="shared" si="15"/>
        <v>1.1688129286132842E-2</v>
      </c>
      <c r="H91" s="33">
        <f t="shared" si="15"/>
        <v>6.9384828661651502E-3</v>
      </c>
      <c r="I91" s="33">
        <f t="shared" si="15"/>
        <v>3.9738497417759243E-3</v>
      </c>
      <c r="J91" s="33">
        <f t="shared" si="15"/>
        <v>7.5081441828892597E-3</v>
      </c>
      <c r="K91" s="33">
        <f t="shared" si="15"/>
        <v>7.6777499693247318E-3</v>
      </c>
      <c r="L91" s="33">
        <f t="shared" si="15"/>
        <v>1.0749063513353323E-2</v>
      </c>
      <c r="M91" s="33">
        <f t="shared" si="15"/>
        <v>1.0992956395105495E-2</v>
      </c>
      <c r="N91" s="33">
        <f t="shared" si="15"/>
        <v>1.3779135700809313E-2</v>
      </c>
      <c r="O91" s="33">
        <f t="shared" si="15"/>
        <v>2.5794275700365438E-2</v>
      </c>
      <c r="P91" s="33">
        <f t="shared" si="15"/>
        <v>3.1820791067240395E-2</v>
      </c>
      <c r="Q91" s="33">
        <f t="shared" si="15"/>
        <v>8.1828159658081961E-2</v>
      </c>
      <c r="R91" s="33">
        <f t="shared" si="14"/>
        <v>5.2585467006228542E-2</v>
      </c>
      <c r="S91" s="33">
        <f t="shared" si="14"/>
        <v>4.2002059981314704E-2</v>
      </c>
      <c r="T91" s="33">
        <f t="shared" si="14"/>
        <v>5.0321332280312915E-2</v>
      </c>
      <c r="U91" s="33">
        <f t="shared" si="14"/>
        <v>5.416312468474118E-2</v>
      </c>
      <c r="V91" s="33">
        <f t="shared" si="14"/>
        <v>2.5478942764275241E-2</v>
      </c>
    </row>
    <row r="92" spans="1:22" ht="9.9499999999999993" customHeight="1" x14ac:dyDescent="0.15">
      <c r="A92" s="33">
        <v>11</v>
      </c>
      <c r="B92" s="33">
        <f t="shared" si="15"/>
        <v>5.8985728170979371E-2</v>
      </c>
      <c r="C92" s="33">
        <f t="shared" si="14"/>
        <v>6.3882504692231931E-2</v>
      </c>
      <c r="D92" s="33">
        <f t="shared" si="14"/>
        <v>3.949530464144782E-2</v>
      </c>
      <c r="E92" s="33">
        <f t="shared" si="14"/>
        <v>3.3491915349848606E-2</v>
      </c>
      <c r="F92" s="33">
        <f t="shared" si="14"/>
        <v>3.8469293506245665E-2</v>
      </c>
      <c r="G92" s="33">
        <f t="shared" si="14"/>
        <v>4.7633929080203898E-2</v>
      </c>
      <c r="H92" s="33">
        <f t="shared" si="14"/>
        <v>4.8614725498373E-2</v>
      </c>
      <c r="I92" s="33">
        <f t="shared" si="14"/>
        <v>4.9653784600349721E-2</v>
      </c>
      <c r="J92" s="33">
        <f t="shared" si="14"/>
        <v>5.1988150969263174E-2</v>
      </c>
      <c r="K92" s="33">
        <f t="shared" si="14"/>
        <v>4.9100674050974367E-2</v>
      </c>
      <c r="L92" s="33">
        <f t="shared" si="14"/>
        <v>4.5178040802161146E-2</v>
      </c>
      <c r="M92" s="33">
        <f t="shared" si="14"/>
        <v>4.5529073396265239E-2</v>
      </c>
      <c r="N92" s="33">
        <f t="shared" si="14"/>
        <v>2.1655400139042044E-2</v>
      </c>
      <c r="O92" s="33">
        <f t="shared" si="14"/>
        <v>4.0487398858188223E-2</v>
      </c>
      <c r="P92" s="33">
        <f t="shared" si="14"/>
        <v>5.6075721405000785E-2</v>
      </c>
      <c r="Q92" s="33">
        <f t="shared" si="14"/>
        <v>1.6412482170564669E-2</v>
      </c>
      <c r="R92" s="33">
        <f t="shared" si="14"/>
        <v>3.5064192154337537E-2</v>
      </c>
      <c r="S92" s="33">
        <f t="shared" si="14"/>
        <v>4.4309304828925762E-2</v>
      </c>
      <c r="T92" s="33">
        <f t="shared" si="14"/>
        <v>3.0925374866483484E-2</v>
      </c>
      <c r="U92" s="33">
        <f t="shared" si="14"/>
        <v>2.7636549390052816E-2</v>
      </c>
      <c r="V92" s="33">
        <f t="shared" si="14"/>
        <v>4.5025453204234511E-2</v>
      </c>
    </row>
    <row r="93" spans="1:22" ht="9.9499999999999993" customHeight="1" x14ac:dyDescent="0.15">
      <c r="A93" s="33">
        <v>12</v>
      </c>
      <c r="B93" s="33">
        <f t="shared" si="15"/>
        <v>3.5268579140319482E-3</v>
      </c>
      <c r="C93" s="33">
        <f t="shared" si="14"/>
        <v>3.3601706052518296E-3</v>
      </c>
      <c r="D93" s="33">
        <f t="shared" si="14"/>
        <v>3.2891930155211648E-3</v>
      </c>
      <c r="E93" s="33">
        <f t="shared" si="14"/>
        <v>9.1249670038831346E-3</v>
      </c>
      <c r="F93" s="33">
        <f t="shared" si="14"/>
        <v>3.092465181564323E-3</v>
      </c>
      <c r="G93" s="33">
        <f t="shared" si="14"/>
        <v>5.2410898368793922E-3</v>
      </c>
      <c r="H93" s="33">
        <f t="shared" si="14"/>
        <v>2.3646734269596602E-3</v>
      </c>
      <c r="I93" s="33">
        <f t="shared" si="14"/>
        <v>2.5575546194118092E-3</v>
      </c>
      <c r="J93" s="33">
        <f t="shared" si="14"/>
        <v>3.4519058650102868E-3</v>
      </c>
      <c r="K93" s="33">
        <f t="shared" si="14"/>
        <v>5.5715549201877448E-3</v>
      </c>
      <c r="L93" s="33">
        <f t="shared" si="14"/>
        <v>6.0420570126236079E-3</v>
      </c>
      <c r="M93" s="33">
        <f t="shared" si="14"/>
        <v>8.0746056788678147E-3</v>
      </c>
      <c r="N93" s="33">
        <f t="shared" si="14"/>
        <v>2.9372945955049353E-3</v>
      </c>
      <c r="O93" s="33">
        <f t="shared" si="14"/>
        <v>6.2590384537422918E-3</v>
      </c>
      <c r="P93" s="33">
        <f t="shared" si="14"/>
        <v>5.4743474952107232E-3</v>
      </c>
      <c r="Q93" s="33">
        <f t="shared" si="14"/>
        <v>8.328763394585997E-3</v>
      </c>
      <c r="R93" s="33">
        <f t="shared" si="14"/>
        <v>8.3486350317554421E-3</v>
      </c>
      <c r="S93" s="33">
        <f t="shared" si="14"/>
        <v>6.6604496396286761E-3</v>
      </c>
      <c r="T93" s="33">
        <f t="shared" si="14"/>
        <v>5.3167760639137498E-3</v>
      </c>
      <c r="U93" s="33">
        <f t="shared" si="14"/>
        <v>6.4681273024225884E-3</v>
      </c>
      <c r="V93" s="33">
        <f t="shared" si="14"/>
        <v>9.1890073053285722E-3</v>
      </c>
    </row>
    <row r="94" spans="1:22" ht="9.9499999999999993" customHeight="1" x14ac:dyDescent="0.15">
      <c r="A94" s="33">
        <v>14</v>
      </c>
      <c r="B94" s="33">
        <f t="shared" si="15"/>
        <v>3.3801406299724321E-2</v>
      </c>
      <c r="C94" s="33">
        <f t="shared" si="14"/>
        <v>3.7717296638282424E-2</v>
      </c>
      <c r="D94" s="33">
        <f t="shared" si="14"/>
        <v>3.543435138658764E-2</v>
      </c>
      <c r="E94" s="33">
        <f t="shared" si="14"/>
        <v>4.8828001518669575E-2</v>
      </c>
      <c r="F94" s="33">
        <f t="shared" si="14"/>
        <v>5.0980573060545036E-2</v>
      </c>
      <c r="G94" s="33">
        <f t="shared" si="14"/>
        <v>3.5857731523585602E-2</v>
      </c>
      <c r="H94" s="33">
        <f t="shared" si="14"/>
        <v>3.6959146244500245E-2</v>
      </c>
      <c r="I94" s="33">
        <f t="shared" si="14"/>
        <v>4.5002226479144238E-2</v>
      </c>
      <c r="J94" s="33">
        <f t="shared" si="14"/>
        <v>3.7165972004374881E-2</v>
      </c>
      <c r="K94" s="33">
        <f t="shared" si="14"/>
        <v>3.5158181165639145E-2</v>
      </c>
      <c r="L94" s="33">
        <f t="shared" si="14"/>
        <v>3.3477997368051786E-2</v>
      </c>
      <c r="M94" s="33">
        <f t="shared" si="14"/>
        <v>3.3366384204901511E-2</v>
      </c>
      <c r="N94" s="33">
        <f t="shared" si="14"/>
        <v>4.1634329990217038E-2</v>
      </c>
      <c r="O94" s="33">
        <f t="shared" si="14"/>
        <v>3.1246561245877439E-2</v>
      </c>
      <c r="P94" s="33">
        <f t="shared" si="14"/>
        <v>2.0444910400624971E-2</v>
      </c>
      <c r="Q94" s="33">
        <f t="shared" si="14"/>
        <v>1.7764718191736965E-2</v>
      </c>
      <c r="R94" s="33">
        <f t="shared" si="14"/>
        <v>2.0107330131541881E-2</v>
      </c>
      <c r="S94" s="33">
        <f t="shared" si="14"/>
        <v>2.6247816600899754E-2</v>
      </c>
      <c r="T94" s="33">
        <f t="shared" si="14"/>
        <v>2.2871746395765648E-2</v>
      </c>
      <c r="U94" s="33">
        <f t="shared" si="14"/>
        <v>1.8787037267216943E-2</v>
      </c>
      <c r="V94" s="33">
        <f t="shared" si="14"/>
        <v>1.8391675848960225E-2</v>
      </c>
    </row>
    <row r="95" spans="1:22" ht="9.9499999999999993" customHeight="1" x14ac:dyDescent="0.15">
      <c r="A95" s="33">
        <v>15</v>
      </c>
      <c r="B95" s="33">
        <f t="shared" si="15"/>
        <v>9.7491561773549208E-3</v>
      </c>
      <c r="C95" s="33">
        <f t="shared" si="14"/>
        <v>1.1458593605001993E-2</v>
      </c>
      <c r="D95" s="33">
        <f t="shared" si="14"/>
        <v>8.7471064722914986E-3</v>
      </c>
      <c r="E95" s="33">
        <f t="shared" si="14"/>
        <v>7.9676977837197481E-3</v>
      </c>
      <c r="F95" s="33">
        <f t="shared" si="14"/>
        <v>9.989537164102634E-3</v>
      </c>
      <c r="G95" s="33">
        <f t="shared" si="14"/>
        <v>8.9297136948481119E-3</v>
      </c>
      <c r="H95" s="33">
        <f t="shared" si="14"/>
        <v>1.1365246545564299E-2</v>
      </c>
      <c r="I95" s="33">
        <f t="shared" si="14"/>
        <v>5.6739423069330653E-3</v>
      </c>
      <c r="J95" s="33">
        <f t="shared" si="14"/>
        <v>8.3415780083095619E-3</v>
      </c>
      <c r="K95" s="33">
        <f t="shared" si="14"/>
        <v>8.9811708120679824E-3</v>
      </c>
      <c r="L95" s="33">
        <f t="shared" si="14"/>
        <v>6.6045001788944133E-3</v>
      </c>
      <c r="M95" s="33">
        <f t="shared" si="14"/>
        <v>7.6828115833885591E-3</v>
      </c>
      <c r="N95" s="33">
        <f t="shared" si="14"/>
        <v>5.5828809614328744E-3</v>
      </c>
      <c r="O95" s="33">
        <f t="shared" si="14"/>
        <v>6.100644881303032E-3</v>
      </c>
      <c r="P95" s="33">
        <f t="shared" si="14"/>
        <v>5.3238146579185821E-3</v>
      </c>
      <c r="Q95" s="33">
        <f t="shared" si="14"/>
        <v>2.6548599580273322E-3</v>
      </c>
      <c r="R95" s="33">
        <f t="shared" si="14"/>
        <v>4.5138878727888649E-3</v>
      </c>
      <c r="S95" s="33">
        <f t="shared" si="14"/>
        <v>7.3324161983114979E-3</v>
      </c>
      <c r="T95" s="33">
        <f t="shared" si="14"/>
        <v>3.5292536812701739E-3</v>
      </c>
      <c r="U95" s="33">
        <f t="shared" si="14"/>
        <v>4.0102697014105428E-3</v>
      </c>
      <c r="V95" s="33">
        <f t="shared" si="14"/>
        <v>9.5523797881004562E-3</v>
      </c>
    </row>
    <row r="96" spans="1:22" ht="9.9499999999999993" customHeight="1" x14ac:dyDescent="0.15">
      <c r="A96" s="33">
        <v>16</v>
      </c>
      <c r="B96" s="33">
        <f t="shared" si="15"/>
        <v>6.5945071139998897E-3</v>
      </c>
      <c r="C96" s="33">
        <f t="shared" si="14"/>
        <v>6.2354564689850352E-3</v>
      </c>
      <c r="D96" s="33">
        <f t="shared" si="14"/>
        <v>6.8246699391698454E-3</v>
      </c>
      <c r="E96" s="33">
        <f t="shared" si="14"/>
        <v>3.1731011281193413E-3</v>
      </c>
      <c r="F96" s="33">
        <f t="shared" si="14"/>
        <v>4.9703996711695595E-3</v>
      </c>
      <c r="G96" s="33">
        <f t="shared" si="14"/>
        <v>4.7936727836819862E-3</v>
      </c>
      <c r="H96" s="33">
        <f t="shared" si="14"/>
        <v>7.4254474467037486E-3</v>
      </c>
      <c r="I96" s="33">
        <f t="shared" si="14"/>
        <v>1.3179808607438255E-2</v>
      </c>
      <c r="J96" s="33">
        <f t="shared" si="14"/>
        <v>4.9106719872795135E-3</v>
      </c>
      <c r="K96" s="33">
        <f t="shared" si="14"/>
        <v>7.4053772478398679E-3</v>
      </c>
      <c r="L96" s="33">
        <f t="shared" si="14"/>
        <v>5.4236742576717536E-3</v>
      </c>
      <c r="M96" s="33">
        <f t="shared" si="14"/>
        <v>6.7553258388814786E-3</v>
      </c>
      <c r="N96" s="33">
        <f t="shared" si="14"/>
        <v>1.3575786214982897E-2</v>
      </c>
      <c r="O96" s="33">
        <f t="shared" si="14"/>
        <v>1.0238182532862756E-2</v>
      </c>
      <c r="P96" s="33">
        <f t="shared" si="14"/>
        <v>1.33874416400163E-2</v>
      </c>
      <c r="Q96" s="33">
        <f t="shared" si="14"/>
        <v>2.1841814303332981E-2</v>
      </c>
      <c r="R96" s="33">
        <f t="shared" si="14"/>
        <v>1.7941635324905558E-2</v>
      </c>
      <c r="S96" s="33">
        <f t="shared" si="14"/>
        <v>1.1853617596228336E-2</v>
      </c>
      <c r="T96" s="33">
        <f t="shared" si="14"/>
        <v>2.4836515486194331E-2</v>
      </c>
      <c r="U96" s="33">
        <f t="shared" si="14"/>
        <v>2.6941431259603261E-2</v>
      </c>
      <c r="V96" s="33">
        <f t="shared" si="14"/>
        <v>2.2140860236031498E-2</v>
      </c>
    </row>
    <row r="97" spans="1:24" ht="9.9499999999999993" customHeight="1" x14ac:dyDescent="0.15">
      <c r="A97" s="33">
        <v>27</v>
      </c>
      <c r="B97" s="33">
        <f t="shared" si="15"/>
        <v>8.1338787030533592E-3</v>
      </c>
      <c r="C97" s="33">
        <f t="shared" si="14"/>
        <v>6.7424518090616111E-3</v>
      </c>
      <c r="D97" s="33">
        <f t="shared" si="14"/>
        <v>8.8931160822769469E-3</v>
      </c>
      <c r="E97" s="33">
        <f t="shared" si="14"/>
        <v>7.6025277543482822E-3</v>
      </c>
      <c r="F97" s="33">
        <f t="shared" si="14"/>
        <v>7.0403458982054943E-3</v>
      </c>
      <c r="G97" s="33">
        <f t="shared" si="14"/>
        <v>6.8556553423935254E-3</v>
      </c>
      <c r="H97" s="33">
        <f t="shared" si="14"/>
        <v>1.0792312732981669E-2</v>
      </c>
      <c r="I97" s="33">
        <f t="shared" si="14"/>
        <v>1.1273762762044122E-2</v>
      </c>
      <c r="J97" s="33">
        <f t="shared" si="14"/>
        <v>6.707008676201138E-3</v>
      </c>
      <c r="K97" s="33">
        <f t="shared" si="14"/>
        <v>7.3405805268137872E-3</v>
      </c>
      <c r="L97" s="33">
        <f t="shared" si="14"/>
        <v>9.2751678442258307E-3</v>
      </c>
      <c r="M97" s="33">
        <f t="shared" si="14"/>
        <v>6.1551558908548793E-3</v>
      </c>
      <c r="N97" s="33">
        <f t="shared" si="14"/>
        <v>8.1961680967697244E-3</v>
      </c>
      <c r="O97" s="33">
        <f t="shared" si="14"/>
        <v>5.7900882244947063E-3</v>
      </c>
      <c r="P97" s="33">
        <f t="shared" si="14"/>
        <v>5.1507724278826543E-3</v>
      </c>
      <c r="Q97" s="33">
        <f t="shared" si="14"/>
        <v>3.7905995228625713E-3</v>
      </c>
      <c r="R97" s="33">
        <f t="shared" si="14"/>
        <v>4.0890538689476253E-3</v>
      </c>
      <c r="S97" s="33">
        <f t="shared" si="14"/>
        <v>3.4725138922898475E-3</v>
      </c>
      <c r="T97" s="33">
        <f t="shared" si="14"/>
        <v>3.3981952647175856E-3</v>
      </c>
      <c r="U97" s="33">
        <f t="shared" si="14"/>
        <v>3.9481439095567531E-3</v>
      </c>
      <c r="V97" s="33">
        <f t="shared" si="14"/>
        <v>3.8781111190979004E-3</v>
      </c>
    </row>
    <row r="98" spans="1:24" ht="9.9499999999999993" customHeight="1" x14ac:dyDescent="0.15">
      <c r="A98" s="33">
        <v>28</v>
      </c>
      <c r="B98" s="33">
        <f t="shared" si="15"/>
        <v>3.7532957445276711E-3</v>
      </c>
      <c r="C98" s="33">
        <f t="shared" si="14"/>
        <v>2.8243661586161962E-3</v>
      </c>
      <c r="D98" s="33">
        <f t="shared" si="14"/>
        <v>5.4918665083620484E-3</v>
      </c>
      <c r="E98" s="33">
        <f t="shared" si="14"/>
        <v>4.0245751443266442E-3</v>
      </c>
      <c r="F98" s="33">
        <f t="shared" si="14"/>
        <v>3.7786602730815622E-3</v>
      </c>
      <c r="G98" s="33">
        <f t="shared" si="14"/>
        <v>3.8380528565723016E-3</v>
      </c>
      <c r="H98" s="33">
        <f t="shared" si="14"/>
        <v>4.2013558354254479E-3</v>
      </c>
      <c r="I98" s="33">
        <f t="shared" si="14"/>
        <v>5.9413876350666462E-3</v>
      </c>
      <c r="J98" s="33">
        <f t="shared" si="14"/>
        <v>5.9762719623699181E-3</v>
      </c>
      <c r="K98" s="33">
        <f t="shared" si="14"/>
        <v>4.1439451090852578E-3</v>
      </c>
      <c r="L98" s="33">
        <f t="shared" si="14"/>
        <v>4.1150834726691151E-3</v>
      </c>
      <c r="M98" s="33">
        <f t="shared" si="14"/>
        <v>4.204780904165554E-3</v>
      </c>
      <c r="N98" s="33">
        <f t="shared" si="14"/>
        <v>1.0099463248883046E-2</v>
      </c>
      <c r="O98" s="33">
        <f t="shared" si="14"/>
        <v>3.9639804871898368E-3</v>
      </c>
      <c r="P98" s="33">
        <f t="shared" si="14"/>
        <v>5.5911574354033985E-3</v>
      </c>
      <c r="Q98" s="33">
        <f t="shared" si="14"/>
        <v>3.8963841536435589E-3</v>
      </c>
      <c r="R98" s="33">
        <f t="shared" si="14"/>
        <v>2.9771292942494354E-3</v>
      </c>
      <c r="S98" s="33">
        <f t="shared" si="14"/>
        <v>3.3339027729303141E-3</v>
      </c>
      <c r="T98" s="33">
        <f t="shared" si="14"/>
        <v>2.8403679962142902E-3</v>
      </c>
      <c r="U98" s="33">
        <f t="shared" si="14"/>
        <v>3.3934871226311632E-3</v>
      </c>
      <c r="V98" s="33">
        <f t="shared" si="14"/>
        <v>4.1369657057142043E-3</v>
      </c>
    </row>
    <row r="99" spans="1:24" ht="9.9499999999999993" customHeight="1" x14ac:dyDescent="0.15">
      <c r="B99" s="33">
        <f>SUM(B90:B98)</f>
        <v>0.14119932964161355</v>
      </c>
      <c r="C99" s="33">
        <f t="shared" ref="C99:V99" si="16">SUM(C90:C98)</f>
        <v>0.14797079259115875</v>
      </c>
      <c r="D99" s="33">
        <f t="shared" si="16"/>
        <v>0.1305759148432947</v>
      </c>
      <c r="E99" s="33">
        <f t="shared" si="16"/>
        <v>0.13540407511668143</v>
      </c>
      <c r="F99" s="33">
        <f t="shared" si="16"/>
        <v>0.13975502964485259</v>
      </c>
      <c r="G99" s="33">
        <f t="shared" si="16"/>
        <v>0.13552853984934315</v>
      </c>
      <c r="H99" s="33">
        <f t="shared" si="16"/>
        <v>0.13747044764475683</v>
      </c>
      <c r="I99" s="33">
        <f t="shared" si="16"/>
        <v>0.14334552508040468</v>
      </c>
      <c r="J99" s="33">
        <f t="shared" si="16"/>
        <v>0.13886225441038907</v>
      </c>
      <c r="K99" s="33">
        <f t="shared" si="16"/>
        <v>0.13493787450163275</v>
      </c>
      <c r="L99" s="33">
        <f t="shared" si="16"/>
        <v>0.13246491182789988</v>
      </c>
      <c r="M99" s="33">
        <f t="shared" si="16"/>
        <v>0.13199866095953944</v>
      </c>
      <c r="N99" s="33">
        <f t="shared" si="16"/>
        <v>0.12647659411269582</v>
      </c>
      <c r="O99" s="33">
        <f t="shared" si="16"/>
        <v>0.13397039520758114</v>
      </c>
      <c r="P99" s="33">
        <f t="shared" si="16"/>
        <v>0.14433347735948915</v>
      </c>
      <c r="Q99" s="33">
        <f t="shared" si="16"/>
        <v>0.15796042865321303</v>
      </c>
      <c r="R99" s="33">
        <f t="shared" si="16"/>
        <v>0.14656482948083049</v>
      </c>
      <c r="S99" s="33">
        <f t="shared" si="16"/>
        <v>0.14609791766806518</v>
      </c>
      <c r="T99" s="33">
        <f t="shared" si="16"/>
        <v>0.14625577675823337</v>
      </c>
      <c r="U99" s="33">
        <f t="shared" si="16"/>
        <v>0.14657207242900266</v>
      </c>
      <c r="V99" s="33">
        <f t="shared" si="16"/>
        <v>0.13834957511316334</v>
      </c>
    </row>
    <row r="100" spans="1:24" ht="9.9499999999999993" customHeight="1" x14ac:dyDescent="0.15">
      <c r="A100" s="33" t="s">
        <v>136</v>
      </c>
      <c r="B100" s="33">
        <f>1-B99</f>
        <v>0.85880067035838648</v>
      </c>
      <c r="C100" s="33">
        <f t="shared" ref="C100:V100" si="17">1-C99</f>
        <v>0.85202920740884125</v>
      </c>
      <c r="D100" s="33">
        <f t="shared" si="17"/>
        <v>0.86942408515670533</v>
      </c>
      <c r="E100" s="33">
        <f t="shared" si="17"/>
        <v>0.8645959248833186</v>
      </c>
      <c r="F100" s="33">
        <f t="shared" si="17"/>
        <v>0.86024497035514735</v>
      </c>
      <c r="G100" s="33">
        <f t="shared" si="17"/>
        <v>0.8644714601506569</v>
      </c>
      <c r="H100" s="33">
        <f t="shared" si="17"/>
        <v>0.8625295523552432</v>
      </c>
      <c r="I100" s="33">
        <f t="shared" si="17"/>
        <v>0.85665447491959534</v>
      </c>
      <c r="J100" s="33">
        <f t="shared" si="17"/>
        <v>0.86113774558961098</v>
      </c>
      <c r="K100" s="33">
        <f t="shared" si="17"/>
        <v>0.86506212549836725</v>
      </c>
      <c r="L100" s="33">
        <f t="shared" si="17"/>
        <v>0.86753508817210012</v>
      </c>
      <c r="M100" s="33">
        <f t="shared" si="17"/>
        <v>0.86800133904046062</v>
      </c>
      <c r="N100" s="33">
        <f t="shared" si="17"/>
        <v>0.87352340588730415</v>
      </c>
      <c r="O100" s="33">
        <f t="shared" si="17"/>
        <v>0.86602960479241886</v>
      </c>
      <c r="P100" s="33">
        <f t="shared" si="17"/>
        <v>0.85566652264051091</v>
      </c>
      <c r="Q100" s="33">
        <f t="shared" si="17"/>
        <v>0.84203957134678697</v>
      </c>
      <c r="R100" s="33">
        <f t="shared" si="17"/>
        <v>0.85343517051916951</v>
      </c>
      <c r="S100" s="33">
        <f t="shared" si="17"/>
        <v>0.85390208233193476</v>
      </c>
      <c r="T100" s="33">
        <f t="shared" si="17"/>
        <v>0.85374422324176669</v>
      </c>
      <c r="U100" s="33">
        <f t="shared" si="17"/>
        <v>0.85342792757099728</v>
      </c>
      <c r="V100" s="33">
        <f t="shared" si="17"/>
        <v>0.86165042488683663</v>
      </c>
      <c r="W100" s="33">
        <f>MIN(B100:V100)</f>
        <v>0.84203957134678697</v>
      </c>
      <c r="X100" s="33">
        <f>MAX(B100:V100)</f>
        <v>0.87352340588730415</v>
      </c>
    </row>
    <row r="101" spans="1:24" ht="9.9499999999999993" customHeight="1" x14ac:dyDescent="0.15">
      <c r="A101" s="33" t="s">
        <v>137</v>
      </c>
      <c r="B101" s="33">
        <f>9/8*B100</f>
        <v>0.96615075415318474</v>
      </c>
      <c r="C101" s="33">
        <f t="shared" ref="C101:V101" si="18">9/8*C100</f>
        <v>0.95853285833494639</v>
      </c>
      <c r="D101" s="33">
        <f t="shared" si="18"/>
        <v>0.97810209580129348</v>
      </c>
      <c r="E101" s="33">
        <f t="shared" si="18"/>
        <v>0.97267041549373345</v>
      </c>
      <c r="F101" s="33">
        <f t="shared" si="18"/>
        <v>0.96777559164954075</v>
      </c>
      <c r="G101" s="33">
        <f t="shared" si="18"/>
        <v>0.97253039266948904</v>
      </c>
      <c r="H101" s="33">
        <f t="shared" si="18"/>
        <v>0.97034574639964855</v>
      </c>
      <c r="I101" s="33">
        <f t="shared" si="18"/>
        <v>0.96373628428454472</v>
      </c>
      <c r="J101" s="33">
        <f t="shared" si="18"/>
        <v>0.96877996378831233</v>
      </c>
      <c r="K101" s="33">
        <f t="shared" si="18"/>
        <v>0.97319489118566316</v>
      </c>
      <c r="L101" s="33">
        <f t="shared" si="18"/>
        <v>0.97597697419361262</v>
      </c>
      <c r="M101" s="33">
        <f t="shared" si="18"/>
        <v>0.97650150642051825</v>
      </c>
      <c r="N101" s="33">
        <f t="shared" si="18"/>
        <v>0.98271383162321713</v>
      </c>
      <c r="O101" s="33">
        <f t="shared" si="18"/>
        <v>0.97428330539147123</v>
      </c>
      <c r="P101" s="33">
        <f t="shared" si="18"/>
        <v>0.96262483797057474</v>
      </c>
      <c r="Q101" s="33">
        <f t="shared" si="18"/>
        <v>0.94729451776513529</v>
      </c>
      <c r="R101" s="33">
        <f t="shared" si="18"/>
        <v>0.96011456683406571</v>
      </c>
      <c r="S101" s="33">
        <f t="shared" si="18"/>
        <v>0.96063984262342661</v>
      </c>
      <c r="T101" s="33">
        <f t="shared" si="18"/>
        <v>0.96046225114698758</v>
      </c>
      <c r="U101" s="33">
        <f t="shared" si="18"/>
        <v>0.960106418517372</v>
      </c>
      <c r="V101" s="33">
        <f t="shared" si="18"/>
        <v>0.96935672799769124</v>
      </c>
      <c r="W101" s="33">
        <f>MIN(B101:V101)</f>
        <v>0.94729451776513529</v>
      </c>
      <c r="X101" s="33">
        <f>MAX(B101:V101)</f>
        <v>0.98271383162321713</v>
      </c>
    </row>
    <row r="103" spans="1:24" ht="9.9499999999999993" customHeight="1" x14ac:dyDescent="0.15">
      <c r="A103" s="33" t="s">
        <v>110</v>
      </c>
      <c r="B103" s="33" t="s">
        <v>138</v>
      </c>
    </row>
    <row r="104" spans="1:24" ht="9.9499999999999993" customHeight="1" x14ac:dyDescent="0.15">
      <c r="A104" s="33">
        <v>4</v>
      </c>
      <c r="B104" s="33">
        <f>+B67*B79</f>
        <v>-0.21694942308733597</v>
      </c>
      <c r="C104" s="33">
        <f t="shared" ref="C104:V112" si="19">+C67*C79</f>
        <v>-0.18437702165063766</v>
      </c>
      <c r="D104" s="33">
        <f t="shared" si="19"/>
        <v>-0.2464827909669802</v>
      </c>
      <c r="E104" s="33">
        <f t="shared" si="19"/>
        <v>-0.21577855037565158</v>
      </c>
      <c r="F104" s="33">
        <f t="shared" si="19"/>
        <v>-0.22609525421582938</v>
      </c>
      <c r="G104" s="33">
        <f t="shared" si="19"/>
        <v>-0.23462403884069677</v>
      </c>
      <c r="H104" s="33">
        <f t="shared" si="19"/>
        <v>-0.22206348221572222</v>
      </c>
      <c r="I104" s="33">
        <f t="shared" si="19"/>
        <v>-0.19903338941236415</v>
      </c>
      <c r="J104" s="33">
        <f t="shared" si="19"/>
        <v>-0.24660862516201729</v>
      </c>
      <c r="K104" s="33">
        <f t="shared" si="19"/>
        <v>-0.22732644183435452</v>
      </c>
      <c r="L104" s="33">
        <f t="shared" si="19"/>
        <v>-0.2399995064963755</v>
      </c>
      <c r="M104" s="33">
        <f t="shared" si="19"/>
        <v>-0.22511782947373007</v>
      </c>
      <c r="N104" s="33">
        <f t="shared" si="19"/>
        <v>-0.22355525187797637</v>
      </c>
      <c r="O104" s="33">
        <f t="shared" si="19"/>
        <v>-0.17584887016225514</v>
      </c>
      <c r="P104" s="33">
        <f t="shared" si="19"/>
        <v>-0.11166965218317147</v>
      </c>
      <c r="Q104" s="33">
        <f t="shared" si="19"/>
        <v>-0.12422600688154256</v>
      </c>
      <c r="R104" s="33">
        <f t="shared" si="19"/>
        <v>-0.10674096454147318</v>
      </c>
      <c r="S104" s="33">
        <f t="shared" si="19"/>
        <v>-0.10460174358870857</v>
      </c>
      <c r="T104" s="33">
        <f t="shared" si="19"/>
        <v>-0.14386529583799784</v>
      </c>
      <c r="U104" s="33">
        <f t="shared" si="19"/>
        <v>-0.11729733461987853</v>
      </c>
      <c r="V104" s="33">
        <f t="shared" si="19"/>
        <v>-8.8372143261660444E-2</v>
      </c>
    </row>
    <row r="105" spans="1:24" ht="9.9499999999999993" customHeight="1" x14ac:dyDescent="0.15">
      <c r="A105" s="33">
        <v>8</v>
      </c>
      <c r="B105" s="33">
        <f t="shared" ref="B105:Q112" si="20">+B68*B80</f>
        <v>-0.21996321834913277</v>
      </c>
      <c r="C105" s="33">
        <f t="shared" si="20"/>
        <v>-0.23648459222822518</v>
      </c>
      <c r="D105" s="33">
        <f t="shared" si="20"/>
        <v>-0.22768652755670277</v>
      </c>
      <c r="E105" s="33">
        <f t="shared" si="20"/>
        <v>-0.24865015479653879</v>
      </c>
      <c r="F105" s="33">
        <f t="shared" si="20"/>
        <v>-0.24255441538101974</v>
      </c>
      <c r="G105" s="33">
        <f t="shared" si="20"/>
        <v>-0.24050418321525749</v>
      </c>
      <c r="H105" s="33">
        <f t="shared" si="20"/>
        <v>-0.20702242074037047</v>
      </c>
      <c r="I105" s="33">
        <f t="shared" si="20"/>
        <v>-0.1742389825995648</v>
      </c>
      <c r="J105" s="33">
        <f t="shared" si="20"/>
        <v>-0.21193469805442794</v>
      </c>
      <c r="K105" s="33">
        <f t="shared" si="20"/>
        <v>-0.21333641962665964</v>
      </c>
      <c r="L105" s="33">
        <f t="shared" si="20"/>
        <v>-0.23498220124189922</v>
      </c>
      <c r="M105" s="33">
        <f t="shared" si="20"/>
        <v>-0.23645690241818446</v>
      </c>
      <c r="N105" s="33">
        <f t="shared" si="20"/>
        <v>-0.25147293449746194</v>
      </c>
      <c r="O105" s="33">
        <f t="shared" si="20"/>
        <v>-0.29371640263577659</v>
      </c>
      <c r="P105" s="33">
        <f t="shared" si="20"/>
        <v>-0.30750120442809065</v>
      </c>
      <c r="Q105" s="33">
        <f t="shared" si="20"/>
        <v>-0.35801849992091106</v>
      </c>
      <c r="R105" s="33">
        <f t="shared" si="19"/>
        <v>-0.33770282477758123</v>
      </c>
      <c r="S105" s="33">
        <f t="shared" si="19"/>
        <v>-0.32484005712440583</v>
      </c>
      <c r="T105" s="33">
        <f t="shared" si="19"/>
        <v>-0.33528905508537493</v>
      </c>
      <c r="U105" s="33">
        <f t="shared" si="19"/>
        <v>-0.33929142415444236</v>
      </c>
      <c r="V105" s="33">
        <f t="shared" si="19"/>
        <v>-0.29289724353251601</v>
      </c>
    </row>
    <row r="106" spans="1:24" ht="9.9499999999999993" customHeight="1" x14ac:dyDescent="0.15">
      <c r="A106" s="33">
        <v>11</v>
      </c>
      <c r="B106" s="33">
        <f t="shared" si="20"/>
        <v>-0.34371656413657442</v>
      </c>
      <c r="C106" s="33">
        <f t="shared" si="19"/>
        <v>-0.34762078700369609</v>
      </c>
      <c r="D106" s="33">
        <f t="shared" si="19"/>
        <v>-0.32111217656679408</v>
      </c>
      <c r="E106" s="33">
        <f t="shared" si="19"/>
        <v>-0.3107888118079169</v>
      </c>
      <c r="F106" s="33">
        <f t="shared" si="19"/>
        <v>-0.3194950861154997</v>
      </c>
      <c r="G106" s="33">
        <f t="shared" si="19"/>
        <v>-0.33220243542573924</v>
      </c>
      <c r="H106" s="33">
        <f t="shared" si="19"/>
        <v>-0.33335818460517636</v>
      </c>
      <c r="I106" s="33">
        <f t="shared" si="19"/>
        <v>-0.33454560579611919</v>
      </c>
      <c r="J106" s="33">
        <f t="shared" si="19"/>
        <v>-0.33708175490203968</v>
      </c>
      <c r="K106" s="33">
        <f t="shared" si="19"/>
        <v>-0.33391816914947586</v>
      </c>
      <c r="L106" s="33">
        <f t="shared" si="19"/>
        <v>-0.32915095369486314</v>
      </c>
      <c r="M106" s="33">
        <f t="shared" si="19"/>
        <v>-0.32960147017123415</v>
      </c>
      <c r="N106" s="33">
        <f t="shared" si="19"/>
        <v>-0.28199104869041702</v>
      </c>
      <c r="O106" s="33">
        <f t="shared" si="19"/>
        <v>-0.32262425043903148</v>
      </c>
      <c r="P106" s="33">
        <f t="shared" si="19"/>
        <v>-0.34112110219294933</v>
      </c>
      <c r="Q106" s="33">
        <f t="shared" si="19"/>
        <v>-0.26325016098634479</v>
      </c>
      <c r="R106" s="33">
        <f t="shared" si="19"/>
        <v>-0.31370485900683498</v>
      </c>
      <c r="S106" s="33">
        <f t="shared" si="19"/>
        <v>-0.3280145028749249</v>
      </c>
      <c r="T106" s="33">
        <f t="shared" si="19"/>
        <v>-0.30565360839749406</v>
      </c>
      <c r="U106" s="33">
        <f t="shared" si="19"/>
        <v>-0.29829015363388034</v>
      </c>
      <c r="V106" s="33">
        <f t="shared" si="19"/>
        <v>-0.32895357725950619</v>
      </c>
    </row>
    <row r="107" spans="1:24" ht="9.9499999999999993" customHeight="1" x14ac:dyDescent="0.15">
      <c r="A107" s="33">
        <v>12</v>
      </c>
      <c r="B107" s="33">
        <f t="shared" si="20"/>
        <v>-0.16769052720921798</v>
      </c>
      <c r="C107" s="33">
        <f t="shared" si="19"/>
        <v>-0.16508310128602713</v>
      </c>
      <c r="D107" s="33">
        <f t="shared" si="19"/>
        <v>-0.16394246562467682</v>
      </c>
      <c r="E107" s="33">
        <f t="shared" si="19"/>
        <v>-0.22432737123215638</v>
      </c>
      <c r="F107" s="33">
        <f t="shared" si="19"/>
        <v>-0.16067898481342444</v>
      </c>
      <c r="G107" s="33">
        <f t="shared" si="19"/>
        <v>-0.19008222237082525</v>
      </c>
      <c r="H107" s="33">
        <f t="shared" si="19"/>
        <v>-0.14702928421631484</v>
      </c>
      <c r="I107" s="33">
        <f t="shared" si="19"/>
        <v>-0.15092545136063004</v>
      </c>
      <c r="J107" s="33">
        <f t="shared" si="19"/>
        <v>-0.16653012796674566</v>
      </c>
      <c r="K107" s="33">
        <f t="shared" si="19"/>
        <v>-0.193701220310705</v>
      </c>
      <c r="L107" s="33">
        <f t="shared" si="19"/>
        <v>-0.19856341395013954</v>
      </c>
      <c r="M107" s="33">
        <f t="shared" si="19"/>
        <v>-0.2165162056951265</v>
      </c>
      <c r="N107" s="33">
        <f t="shared" si="19"/>
        <v>-0.15799092843940074</v>
      </c>
      <c r="O107" s="33">
        <f t="shared" si="19"/>
        <v>-0.20070170224235684</v>
      </c>
      <c r="P107" s="33">
        <f t="shared" si="19"/>
        <v>-0.19265516543425959</v>
      </c>
      <c r="Q107" s="33">
        <f t="shared" si="19"/>
        <v>-0.21848320729052562</v>
      </c>
      <c r="R107" s="33">
        <f t="shared" si="19"/>
        <v>-0.21863482081481742</v>
      </c>
      <c r="S107" s="33">
        <f t="shared" si="19"/>
        <v>-0.20450099755665893</v>
      </c>
      <c r="T107" s="33">
        <f t="shared" si="19"/>
        <v>-0.1909270612859035</v>
      </c>
      <c r="U107" s="33">
        <f t="shared" si="19"/>
        <v>-0.20270509527413297</v>
      </c>
      <c r="V107" s="33">
        <f t="shared" si="19"/>
        <v>-0.22477797325721285</v>
      </c>
    </row>
    <row r="108" spans="1:24" ht="9.9499999999999993" customHeight="1" x14ac:dyDescent="0.15">
      <c r="A108" s="33">
        <v>14</v>
      </c>
      <c r="B108" s="33">
        <f t="shared" si="20"/>
        <v>-0.31137590912391222</v>
      </c>
      <c r="C108" s="33">
        <f t="shared" si="19"/>
        <v>-0.31827393194410353</v>
      </c>
      <c r="D108" s="33">
        <f t="shared" si="19"/>
        <v>-0.31436796123234134</v>
      </c>
      <c r="E108" s="33">
        <f t="shared" si="19"/>
        <v>-0.33360497039929571</v>
      </c>
      <c r="F108" s="33">
        <f t="shared" si="19"/>
        <v>-0.33600877369036519</v>
      </c>
      <c r="G108" s="33">
        <f t="shared" si="19"/>
        <v>-0.31511589742864116</v>
      </c>
      <c r="H108" s="33">
        <f t="shared" si="19"/>
        <v>-0.3170107579427921</v>
      </c>
      <c r="I108" s="33">
        <f t="shared" si="19"/>
        <v>-0.32892345014173219</v>
      </c>
      <c r="J108" s="33">
        <f t="shared" si="19"/>
        <v>-0.31735861244597291</v>
      </c>
      <c r="K108" s="33">
        <f t="shared" si="19"/>
        <v>-0.31387405200332152</v>
      </c>
      <c r="L108" s="33">
        <f t="shared" si="19"/>
        <v>-0.31076225463772111</v>
      </c>
      <c r="M108" s="33">
        <f t="shared" si="19"/>
        <v>-0.31054879694482806</v>
      </c>
      <c r="N108" s="33">
        <f t="shared" si="19"/>
        <v>-0.3243120805244244</v>
      </c>
      <c r="O108" s="33">
        <f t="shared" si="19"/>
        <v>-0.30632354130200273</v>
      </c>
      <c r="P108" s="33">
        <f t="shared" si="19"/>
        <v>-0.27810870981720603</v>
      </c>
      <c r="Q108" s="33">
        <f t="shared" si="19"/>
        <v>-0.26860401464256428</v>
      </c>
      <c r="R108" s="33">
        <f t="shared" si="19"/>
        <v>-0.27698358386221833</v>
      </c>
      <c r="S108" s="33">
        <f t="shared" si="19"/>
        <v>-0.29487540927887851</v>
      </c>
      <c r="T108" s="33">
        <f t="shared" si="19"/>
        <v>-0.28567005127820649</v>
      </c>
      <c r="U108" s="33">
        <f t="shared" si="19"/>
        <v>-0.27239007959646827</v>
      </c>
      <c r="V108" s="33">
        <f t="shared" si="19"/>
        <v>-0.27095090544581779</v>
      </c>
    </row>
    <row r="109" spans="1:24" ht="9.9499999999999993" customHeight="1" x14ac:dyDescent="0.15">
      <c r="A109" s="33">
        <v>15</v>
      </c>
      <c r="B109" s="33">
        <f t="shared" si="20"/>
        <v>-0.22860640709459989</v>
      </c>
      <c r="C109" s="33">
        <f t="shared" si="19"/>
        <v>-0.23919247025102131</v>
      </c>
      <c r="D109" s="33">
        <f t="shared" si="19"/>
        <v>-0.22161128989560291</v>
      </c>
      <c r="E109" s="33">
        <f t="shared" si="19"/>
        <v>-0.2156729523942415</v>
      </c>
      <c r="F109" s="33">
        <f t="shared" si="19"/>
        <v>-0.23019033410190215</v>
      </c>
      <c r="G109" s="33">
        <f t="shared" si="19"/>
        <v>-0.22293633267256668</v>
      </c>
      <c r="H109" s="33">
        <f t="shared" si="19"/>
        <v>-0.23865220840153256</v>
      </c>
      <c r="I109" s="33">
        <f t="shared" si="19"/>
        <v>-0.19478708360963817</v>
      </c>
      <c r="J109" s="33">
        <f t="shared" si="19"/>
        <v>-0.21858101375992711</v>
      </c>
      <c r="K109" s="33">
        <f t="shared" si="19"/>
        <v>-0.22330547313748444</v>
      </c>
      <c r="L109" s="33">
        <f t="shared" si="19"/>
        <v>-0.20398303402072629</v>
      </c>
      <c r="M109" s="33">
        <f t="shared" si="19"/>
        <v>-0.21337784687233632</v>
      </c>
      <c r="N109" s="33">
        <f t="shared" si="19"/>
        <v>-0.19382213326745884</v>
      </c>
      <c r="O109" s="33">
        <f t="shared" si="19"/>
        <v>-0.19914693088560972</v>
      </c>
      <c r="P109" s="33">
        <f t="shared" si="19"/>
        <v>-0.19100513359058455</v>
      </c>
      <c r="Q109" s="33">
        <f t="shared" si="19"/>
        <v>-0.15280773694482866</v>
      </c>
      <c r="R109" s="33">
        <f t="shared" si="19"/>
        <v>-0.18142081499753163</v>
      </c>
      <c r="S109" s="33">
        <f t="shared" si="19"/>
        <v>-0.21045384157240349</v>
      </c>
      <c r="T109" s="33">
        <f t="shared" si="19"/>
        <v>-0.16772730229321756</v>
      </c>
      <c r="U109" s="33">
        <f t="shared" si="19"/>
        <v>-0.17474673361426296</v>
      </c>
      <c r="V109" s="33">
        <f t="shared" si="19"/>
        <v>-0.22728399933444327</v>
      </c>
    </row>
    <row r="110" spans="1:24" ht="9.9499999999999993" customHeight="1" x14ac:dyDescent="0.15">
      <c r="A110" s="33">
        <v>16</v>
      </c>
      <c r="B110" s="33">
        <f t="shared" si="20"/>
        <v>-0.20389013749312632</v>
      </c>
      <c r="C110" s="33">
        <f t="shared" si="19"/>
        <v>-0.20047229440885819</v>
      </c>
      <c r="D110" s="33">
        <f t="shared" si="19"/>
        <v>-0.20600065416819691</v>
      </c>
      <c r="E110" s="33">
        <f t="shared" si="19"/>
        <v>-0.16203536051634107</v>
      </c>
      <c r="F110" s="33">
        <f t="shared" si="19"/>
        <v>-0.18697780485032744</v>
      </c>
      <c r="G110" s="33">
        <f t="shared" si="19"/>
        <v>-0.18487693549635897</v>
      </c>
      <c r="H110" s="33">
        <f t="shared" si="19"/>
        <v>-0.21124150164934072</v>
      </c>
      <c r="I110" s="33">
        <f t="shared" si="19"/>
        <v>-0.24849582205749468</v>
      </c>
      <c r="J110" s="33">
        <f t="shared" si="19"/>
        <v>-0.18627457521771096</v>
      </c>
      <c r="K110" s="33">
        <f t="shared" si="19"/>
        <v>-0.2110722823276121</v>
      </c>
      <c r="L110" s="33">
        <f t="shared" si="19"/>
        <v>-0.19210387439607537</v>
      </c>
      <c r="M110" s="33">
        <f t="shared" si="19"/>
        <v>-0.20537111436927144</v>
      </c>
      <c r="N110" s="33">
        <f t="shared" si="19"/>
        <v>-0.25047660592889004</v>
      </c>
      <c r="O110" s="33">
        <f t="shared" si="19"/>
        <v>-0.23179366501646653</v>
      </c>
      <c r="P110" s="33">
        <f t="shared" si="19"/>
        <v>-0.24954126943475641</v>
      </c>
      <c r="Q110" s="33">
        <f t="shared" si="19"/>
        <v>-0.28256878633779953</v>
      </c>
      <c r="R110" s="33">
        <f t="shared" si="19"/>
        <v>-0.2692745216352227</v>
      </c>
      <c r="S110" s="33">
        <f t="shared" si="19"/>
        <v>-0.24143545590828513</v>
      </c>
      <c r="T110" s="33">
        <f t="shared" si="19"/>
        <v>-0.29119340093369994</v>
      </c>
      <c r="U110" s="33">
        <f t="shared" si="19"/>
        <v>-0.29660556658511306</v>
      </c>
      <c r="V110" s="33">
        <f t="shared" si="19"/>
        <v>-0.28348487751974355</v>
      </c>
    </row>
    <row r="111" spans="1:24" ht="9.9499999999999993" customHeight="1" x14ac:dyDescent="0.15">
      <c r="A111" s="33">
        <v>27</v>
      </c>
      <c r="B111" s="33">
        <f t="shared" si="20"/>
        <v>-0.21697962851473135</v>
      </c>
      <c r="C111" s="33">
        <f t="shared" si="19"/>
        <v>-0.20525364496334461</v>
      </c>
      <c r="D111" s="33">
        <f t="shared" si="19"/>
        <v>-0.22267266541378539</v>
      </c>
      <c r="E111" s="33">
        <f t="shared" si="19"/>
        <v>-0.21271801020240852</v>
      </c>
      <c r="F111" s="33">
        <f t="shared" si="19"/>
        <v>-0.20792508424780395</v>
      </c>
      <c r="G111" s="33">
        <f t="shared" si="19"/>
        <v>-0.20628023064543993</v>
      </c>
      <c r="H111" s="33">
        <f t="shared" si="19"/>
        <v>-0.2352458808895444</v>
      </c>
      <c r="I111" s="33">
        <f t="shared" si="19"/>
        <v>-0.23811882570619686</v>
      </c>
      <c r="J111" s="33">
        <f t="shared" si="19"/>
        <v>-0.20492927488017473</v>
      </c>
      <c r="K111" s="33">
        <f t="shared" si="19"/>
        <v>-0.21052330221675492</v>
      </c>
      <c r="L111" s="33">
        <f t="shared" si="19"/>
        <v>-0.22537991774162047</v>
      </c>
      <c r="M111" s="33">
        <f t="shared" si="19"/>
        <v>-0.19968571829840992</v>
      </c>
      <c r="N111" s="33">
        <f t="shared" si="19"/>
        <v>-0.21746353105870608</v>
      </c>
      <c r="O111" s="33">
        <f t="shared" si="19"/>
        <v>-0.19599968925724709</v>
      </c>
      <c r="P111" s="33">
        <f t="shared" si="19"/>
        <v>-0.18906107416392262</v>
      </c>
      <c r="Q111" s="33">
        <f t="shared" si="19"/>
        <v>-0.17162748135871195</v>
      </c>
      <c r="R111" s="33">
        <f t="shared" si="19"/>
        <v>-0.17583285178359853</v>
      </c>
      <c r="S111" s="33">
        <f t="shared" si="19"/>
        <v>-0.16685110580035337</v>
      </c>
      <c r="T111" s="33">
        <f t="shared" si="19"/>
        <v>-0.16568655379466465</v>
      </c>
      <c r="U111" s="33">
        <f t="shared" si="19"/>
        <v>-0.17387840389472778</v>
      </c>
      <c r="V111" s="33">
        <f t="shared" si="19"/>
        <v>-0.17288663727234391</v>
      </c>
    </row>
    <row r="112" spans="1:24" ht="9.9499999999999993" customHeight="1" x14ac:dyDescent="0.15">
      <c r="A112" s="33">
        <v>28</v>
      </c>
      <c r="B112" s="33">
        <f t="shared" si="20"/>
        <v>-0.171083836586781</v>
      </c>
      <c r="C112" s="33">
        <f t="shared" si="19"/>
        <v>-0.15596583975841455</v>
      </c>
      <c r="D112" s="33">
        <f t="shared" si="19"/>
        <v>-0.19284479731469109</v>
      </c>
      <c r="E112" s="33">
        <f t="shared" si="19"/>
        <v>-0.1749451851256287</v>
      </c>
      <c r="F112" s="33">
        <f t="shared" si="19"/>
        <v>-0.1714539407553457</v>
      </c>
      <c r="G112" s="33">
        <f t="shared" si="19"/>
        <v>-0.17231304373463643</v>
      </c>
      <c r="H112" s="33">
        <f t="shared" si="19"/>
        <v>-0.17735296103430367</v>
      </c>
      <c r="I112" s="33">
        <f t="shared" si="19"/>
        <v>-0.19754983425672545</v>
      </c>
      <c r="J112" s="33">
        <f t="shared" si="19"/>
        <v>-0.19790264856601569</v>
      </c>
      <c r="K112" s="33">
        <f t="shared" si="19"/>
        <v>-0.17657990413744007</v>
      </c>
      <c r="L112" s="33">
        <f t="shared" si="19"/>
        <v>-0.17618808311901663</v>
      </c>
      <c r="M112" s="33">
        <f t="shared" si="19"/>
        <v>-0.17739881726544471</v>
      </c>
      <c r="N112" s="33">
        <f t="shared" si="19"/>
        <v>-0.23090347471247161</v>
      </c>
      <c r="O112" s="33">
        <f t="shared" si="19"/>
        <v>-0.17410076206650299</v>
      </c>
      <c r="P112" s="33">
        <f t="shared" si="19"/>
        <v>-0.19391036393292363</v>
      </c>
      <c r="Q112" s="33">
        <f t="shared" si="19"/>
        <v>-0.17314675206700275</v>
      </c>
      <c r="R112" s="33">
        <f t="shared" si="19"/>
        <v>-0.15869113559520082</v>
      </c>
      <c r="S112" s="33">
        <f t="shared" si="19"/>
        <v>-0.16466314934252418</v>
      </c>
      <c r="T112" s="33">
        <f t="shared" si="19"/>
        <v>-0.15625648943880097</v>
      </c>
      <c r="U112" s="33">
        <f t="shared" si="19"/>
        <v>-0.16561211875302129</v>
      </c>
      <c r="V112" s="33">
        <f t="shared" si="19"/>
        <v>-0.1764853501219785</v>
      </c>
    </row>
    <row r="113" spans="1:24" ht="9.9499999999999993" customHeight="1" x14ac:dyDescent="0.15">
      <c r="B113" s="33">
        <f>SUM(B104:B112)</f>
        <v>-2.080255651595412</v>
      </c>
      <c r="C113" s="33">
        <f t="shared" ref="C113:V113" si="21">SUM(C104:C112)</f>
        <v>-2.0527236834943281</v>
      </c>
      <c r="D113" s="33">
        <f t="shared" si="21"/>
        <v>-2.1167213287397715</v>
      </c>
      <c r="E113" s="33">
        <f t="shared" si="21"/>
        <v>-2.098521366850179</v>
      </c>
      <c r="F113" s="33">
        <f t="shared" si="21"/>
        <v>-2.0813796781715181</v>
      </c>
      <c r="G113" s="33">
        <f t="shared" si="21"/>
        <v>-2.0989353198301619</v>
      </c>
      <c r="H113" s="33">
        <f t="shared" si="21"/>
        <v>-2.0889766816950974</v>
      </c>
      <c r="I113" s="33">
        <f t="shared" si="21"/>
        <v>-2.0666184449404654</v>
      </c>
      <c r="J113" s="33">
        <f t="shared" si="21"/>
        <v>-2.0872013309550321</v>
      </c>
      <c r="K113" s="33">
        <f t="shared" si="21"/>
        <v>-2.1036372647438082</v>
      </c>
      <c r="L113" s="33">
        <f t="shared" si="21"/>
        <v>-2.1111132392984375</v>
      </c>
      <c r="M113" s="33">
        <f t="shared" si="21"/>
        <v>-2.1140747015085659</v>
      </c>
      <c r="N113" s="33">
        <f t="shared" si="21"/>
        <v>-2.1319879889972069</v>
      </c>
      <c r="O113" s="33">
        <f t="shared" si="21"/>
        <v>-2.1002558140072494</v>
      </c>
      <c r="P113" s="33">
        <f t="shared" si="21"/>
        <v>-2.0545736751778643</v>
      </c>
      <c r="Q113" s="33">
        <f t="shared" si="21"/>
        <v>-2.0127326464302313</v>
      </c>
      <c r="R113" s="33">
        <f t="shared" si="21"/>
        <v>-2.0389863770144792</v>
      </c>
      <c r="S113" s="33">
        <f t="shared" si="21"/>
        <v>-2.0402362630471433</v>
      </c>
      <c r="T113" s="33">
        <f t="shared" si="21"/>
        <v>-2.0422688183453594</v>
      </c>
      <c r="U113" s="33">
        <f t="shared" si="21"/>
        <v>-2.0408169101259275</v>
      </c>
      <c r="V113" s="33">
        <f t="shared" si="21"/>
        <v>-2.0660927070052222</v>
      </c>
    </row>
    <row r="114" spans="1:24" ht="9.9499999999999993" customHeight="1" x14ac:dyDescent="0.15">
      <c r="A114" s="33" t="s">
        <v>139</v>
      </c>
      <c r="B114" s="33">
        <f>+B113*-1</f>
        <v>2.080255651595412</v>
      </c>
      <c r="C114" s="33">
        <f t="shared" ref="C114:V114" si="22">+C113*-1</f>
        <v>2.0527236834943281</v>
      </c>
      <c r="D114" s="33">
        <f t="shared" si="22"/>
        <v>2.1167213287397715</v>
      </c>
      <c r="E114" s="33">
        <f t="shared" si="22"/>
        <v>2.098521366850179</v>
      </c>
      <c r="F114" s="33">
        <f t="shared" si="22"/>
        <v>2.0813796781715181</v>
      </c>
      <c r="G114" s="33">
        <f t="shared" si="22"/>
        <v>2.0989353198301619</v>
      </c>
      <c r="H114" s="33">
        <f t="shared" si="22"/>
        <v>2.0889766816950974</v>
      </c>
      <c r="I114" s="33">
        <f t="shared" si="22"/>
        <v>2.0666184449404654</v>
      </c>
      <c r="J114" s="33">
        <f t="shared" si="22"/>
        <v>2.0872013309550321</v>
      </c>
      <c r="K114" s="33">
        <f t="shared" si="22"/>
        <v>2.1036372647438082</v>
      </c>
      <c r="L114" s="33">
        <f t="shared" si="22"/>
        <v>2.1111132392984375</v>
      </c>
      <c r="M114" s="33">
        <f t="shared" si="22"/>
        <v>2.1140747015085659</v>
      </c>
      <c r="N114" s="33">
        <f t="shared" si="22"/>
        <v>2.1319879889972069</v>
      </c>
      <c r="O114" s="33">
        <f t="shared" si="22"/>
        <v>2.1002558140072494</v>
      </c>
      <c r="P114" s="33">
        <f t="shared" si="22"/>
        <v>2.0545736751778643</v>
      </c>
      <c r="Q114" s="33">
        <f t="shared" si="22"/>
        <v>2.0127326464302313</v>
      </c>
      <c r="R114" s="33">
        <f t="shared" si="22"/>
        <v>2.0389863770144792</v>
      </c>
      <c r="S114" s="33">
        <f t="shared" si="22"/>
        <v>2.0402362630471433</v>
      </c>
      <c r="T114" s="33">
        <f t="shared" si="22"/>
        <v>2.0422688183453594</v>
      </c>
      <c r="U114" s="33">
        <f t="shared" si="22"/>
        <v>2.0408169101259275</v>
      </c>
      <c r="V114" s="33">
        <f t="shared" si="22"/>
        <v>2.0660927070052222</v>
      </c>
    </row>
    <row r="115" spans="1:24" ht="9.9499999999999993" customHeight="1" x14ac:dyDescent="0.15">
      <c r="A115" s="33" t="s">
        <v>140</v>
      </c>
      <c r="B115" s="33">
        <f>+B114/LN(9)</f>
        <v>0.9467651477471577</v>
      </c>
      <c r="C115" s="33">
        <f t="shared" ref="C115:V115" si="23">+C114/LN(9)</f>
        <v>0.93423480907123502</v>
      </c>
      <c r="D115" s="33">
        <f t="shared" si="23"/>
        <v>0.96336139262831055</v>
      </c>
      <c r="E115" s="33">
        <f t="shared" si="23"/>
        <v>0.95507823301080019</v>
      </c>
      <c r="F115" s="33">
        <f t="shared" si="23"/>
        <v>0.94727671428782911</v>
      </c>
      <c r="G115" s="33">
        <f t="shared" si="23"/>
        <v>0.95526663113097998</v>
      </c>
      <c r="H115" s="33">
        <f t="shared" si="23"/>
        <v>0.95073425959382118</v>
      </c>
      <c r="I115" s="33">
        <f t="shared" si="23"/>
        <v>0.94055858752768318</v>
      </c>
      <c r="J115" s="33">
        <f t="shared" si="23"/>
        <v>0.94992626265150704</v>
      </c>
      <c r="K115" s="33">
        <f t="shared" si="23"/>
        <v>0.95740657848189969</v>
      </c>
      <c r="L115" s="33">
        <f t="shared" si="23"/>
        <v>0.9608090411303436</v>
      </c>
      <c r="M115" s="33">
        <f t="shared" si="23"/>
        <v>0.96215686066625949</v>
      </c>
      <c r="N115" s="33">
        <f t="shared" si="23"/>
        <v>0.97030954914126188</v>
      </c>
      <c r="O115" s="33">
        <f t="shared" si="23"/>
        <v>0.95586761393023867</v>
      </c>
      <c r="P115" s="33">
        <f t="shared" si="23"/>
        <v>0.93507677657087906</v>
      </c>
      <c r="Q115" s="33">
        <f t="shared" si="23"/>
        <v>0.91603410374662064</v>
      </c>
      <c r="R115" s="33">
        <f t="shared" si="23"/>
        <v>0.92798269145815826</v>
      </c>
      <c r="S115" s="33">
        <f t="shared" si="23"/>
        <v>0.92855153910603017</v>
      </c>
      <c r="T115" s="33">
        <f t="shared" si="23"/>
        <v>0.92947659488739243</v>
      </c>
      <c r="U115" s="33">
        <f t="shared" si="23"/>
        <v>0.928815802979998</v>
      </c>
      <c r="V115" s="33">
        <f t="shared" si="23"/>
        <v>0.94031931388189116</v>
      </c>
      <c r="W115" s="33">
        <f>MIN(B115:V115)</f>
        <v>0.91603410374662064</v>
      </c>
      <c r="X115" s="33">
        <f>MAX(B115:V115)</f>
        <v>0.97030954914126188</v>
      </c>
    </row>
    <row r="120" spans="1:24" ht="9.9499999999999993" customHeight="1" x14ac:dyDescent="0.15">
      <c r="A120" s="161" t="s">
        <v>109</v>
      </c>
      <c r="B120" s="33" t="s">
        <v>111</v>
      </c>
    </row>
    <row r="121" spans="1:24" ht="9.9499999999999993" customHeight="1" x14ac:dyDescent="0.15">
      <c r="A121" s="161"/>
      <c r="B121" s="33" t="s">
        <v>112</v>
      </c>
    </row>
    <row r="122" spans="1:24" ht="9.9499999999999993" customHeight="1" x14ac:dyDescent="0.15">
      <c r="A122" s="161"/>
      <c r="B122" s="33" t="s">
        <v>113</v>
      </c>
    </row>
    <row r="123" spans="1:24" ht="9.9499999999999993" customHeight="1" x14ac:dyDescent="0.15">
      <c r="A123" s="161"/>
      <c r="B123" s="33" t="s">
        <v>114</v>
      </c>
    </row>
    <row r="124" spans="1:24" ht="9.9499999999999993" customHeight="1" x14ac:dyDescent="0.15">
      <c r="A124" s="161"/>
      <c r="B124" s="33" t="s">
        <v>115</v>
      </c>
    </row>
    <row r="125" spans="1:24" ht="9.9499999999999993" customHeight="1" x14ac:dyDescent="0.15">
      <c r="A125" s="161"/>
      <c r="B125" s="33" t="s">
        <v>116</v>
      </c>
    </row>
    <row r="126" spans="1:24" ht="9.9499999999999993" customHeight="1" x14ac:dyDescent="0.15">
      <c r="A126" s="161"/>
      <c r="B126" s="33" t="s">
        <v>117</v>
      </c>
    </row>
    <row r="127" spans="1:24" ht="9.9499999999999993" customHeight="1" x14ac:dyDescent="0.15">
      <c r="A127" s="161"/>
      <c r="B127" s="33" t="s">
        <v>118</v>
      </c>
    </row>
    <row r="128" spans="1:24" ht="9.9499999999999993" customHeight="1" x14ac:dyDescent="0.15">
      <c r="A128" s="161"/>
      <c r="B128" s="33" t="s">
        <v>119</v>
      </c>
    </row>
    <row r="129" spans="1:2" ht="9.9499999999999993" customHeight="1" x14ac:dyDescent="0.15">
      <c r="A129" s="161"/>
      <c r="B129" s="33" t="s">
        <v>120</v>
      </c>
    </row>
    <row r="130" spans="1:2" ht="9.9499999999999993" customHeight="1" x14ac:dyDescent="0.15">
      <c r="A130" s="161"/>
      <c r="B130" s="33" t="s">
        <v>121</v>
      </c>
    </row>
    <row r="131" spans="1:2" ht="9.9499999999999993" customHeight="1" x14ac:dyDescent="0.15">
      <c r="A131" s="161"/>
      <c r="B131" s="33" t="s">
        <v>122</v>
      </c>
    </row>
    <row r="132" spans="1:2" ht="9.9499999999999993" customHeight="1" x14ac:dyDescent="0.15">
      <c r="A132" s="161"/>
      <c r="B132" s="33" t="s">
        <v>123</v>
      </c>
    </row>
    <row r="133" spans="1:2" ht="9.9499999999999993" customHeight="1" x14ac:dyDescent="0.15">
      <c r="A133" s="161"/>
      <c r="B133" s="33" t="s">
        <v>124</v>
      </c>
    </row>
    <row r="134" spans="1:2" ht="9.9499999999999993" customHeight="1" x14ac:dyDescent="0.15">
      <c r="A134" s="161"/>
      <c r="B134" s="33" t="s">
        <v>125</v>
      </c>
    </row>
    <row r="135" spans="1:2" ht="9.9499999999999993" customHeight="1" x14ac:dyDescent="0.15">
      <c r="A135" s="161"/>
      <c r="B135" s="33" t="s">
        <v>126</v>
      </c>
    </row>
    <row r="136" spans="1:2" ht="9.9499999999999993" customHeight="1" x14ac:dyDescent="0.15">
      <c r="A136" s="161"/>
      <c r="B136" s="33" t="s">
        <v>127</v>
      </c>
    </row>
    <row r="137" spans="1:2" ht="9.9499999999999993" customHeight="1" x14ac:dyDescent="0.15">
      <c r="A137" s="161"/>
      <c r="B137" s="33" t="s">
        <v>128</v>
      </c>
    </row>
    <row r="138" spans="1:2" ht="9.9499999999999993" customHeight="1" x14ac:dyDescent="0.15">
      <c r="A138" s="161"/>
      <c r="B138" s="33" t="s">
        <v>129</v>
      </c>
    </row>
    <row r="139" spans="1:2" ht="9.9499999999999993" customHeight="1" x14ac:dyDescent="0.15">
      <c r="A139" s="161"/>
      <c r="B139" s="33" t="s">
        <v>130</v>
      </c>
    </row>
    <row r="140" spans="1:2" ht="9.9499999999999993" customHeight="1" x14ac:dyDescent="0.15">
      <c r="A140" s="161"/>
      <c r="B140" s="33" t="s">
        <v>131</v>
      </c>
    </row>
  </sheetData>
  <mergeCells count="2">
    <mergeCell ref="B52:V52"/>
    <mergeCell ref="A120:A140"/>
  </mergeCells>
  <pageMargins left="1.6141732283464567" right="1.6535433070866143" top="1.2204724409448819" bottom="4.1732283464566935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53"/>
  <sheetViews>
    <sheetView workbookViewId="0">
      <selection activeCell="K54" sqref="K54"/>
    </sheetView>
  </sheetViews>
  <sheetFormatPr defaultRowHeight="9.9499999999999993" customHeight="1" x14ac:dyDescent="0.25"/>
  <cols>
    <col min="1" max="8" width="9.5703125" style="67" customWidth="1"/>
    <col min="9" max="16384" width="9.140625" style="67"/>
  </cols>
  <sheetData>
    <row r="1" spans="1:1" ht="12" customHeight="1" x14ac:dyDescent="0.25">
      <c r="A1" s="57" t="s">
        <v>62</v>
      </c>
    </row>
    <row r="2" spans="1:1" ht="12" customHeight="1" x14ac:dyDescent="0.25"/>
    <row r="53" spans="1:1" ht="9.9499999999999993" customHeight="1" x14ac:dyDescent="0.25">
      <c r="A53" s="43" t="s">
        <v>63</v>
      </c>
    </row>
  </sheetData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Indice</vt:lpstr>
      <vt:lpstr>FIG_2.1</vt:lpstr>
      <vt:lpstr>FIG. 2.2</vt:lpstr>
      <vt:lpstr>FIG_2.3</vt:lpstr>
      <vt:lpstr>FIG_2.4</vt:lpstr>
      <vt:lpstr>FIG_2.5</vt:lpstr>
      <vt:lpstr>FIG_2.6</vt:lpstr>
      <vt:lpstr>FIG_2.7</vt:lpstr>
      <vt:lpstr>FIG_2.8</vt:lpstr>
      <vt:lpstr>FIG_2.9</vt:lpstr>
      <vt:lpstr>FIG_2.10</vt:lpstr>
      <vt:lpstr>FIG_2.11</vt:lpstr>
      <vt:lpstr>FIG_2.12</vt:lpstr>
      <vt:lpstr>FIG 2.13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2017-05-16T11:47:15Z</dcterms:modified>
</cp:coreProperties>
</file>