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drawings/drawing4.xml" ContentType="application/vnd.openxmlformats-officedocument.drawingml.chartshapes+xml"/>
  <Override PartName="/xl/charts/chart5.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theme/themeOverride2.xml" ContentType="application/vnd.openxmlformats-officedocument.themeOverride+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TENTE\Desktop\KIT\KIT PUGLIA\"/>
    </mc:Choice>
  </mc:AlternateContent>
  <bookViews>
    <workbookView xWindow="0" yWindow="0" windowWidth="19200" windowHeight="7080"/>
  </bookViews>
  <sheets>
    <sheet name="Tav 1" sheetId="1" r:id="rId1"/>
    <sheet name="Tav 1.1" sheetId="2" r:id="rId2"/>
    <sheet name="Tav 1.2" sheetId="3" r:id="rId3"/>
    <sheet name="Tav 2" sheetId="4" r:id="rId4"/>
    <sheet name="Tav 2.1" sheetId="5" r:id="rId5"/>
    <sheet name="Tav 3" sheetId="6" r:id="rId6"/>
    <sheet name="Tav 4.1" sheetId="7" r:id="rId7"/>
    <sheet name="Tav 4.2" sheetId="8" r:id="rId8"/>
    <sheet name="Tav 4.3" sheetId="9" r:id="rId9"/>
    <sheet name="Tav 5" sheetId="10" r:id="rId10"/>
    <sheet name="Tav 5.1" sheetId="11" r:id="rId11"/>
    <sheet name="Tav 5.2" sheetId="12" r:id="rId12"/>
    <sheet name="Tav 6" sheetId="13" r:id="rId13"/>
    <sheet name="Tav 6.1" sheetId="14" r:id="rId14"/>
    <sheet name="Tav 6.2" sheetId="15" r:id="rId15"/>
    <sheet name="Tav 7" sheetId="16" r:id="rId16"/>
    <sheet name="Tav 8" sheetId="17" r:id="rId17"/>
    <sheet name="Tav 9" sheetId="18" r:id="rId18"/>
    <sheet name="Tav 10" sheetId="19" r:id="rId19"/>
    <sheet name="Tav 10.1" sheetId="20" r:id="rId20"/>
    <sheet name="Tav 10.2" sheetId="21" r:id="rId21"/>
    <sheet name="Tav 11" sheetId="22" r:id="rId22"/>
    <sheet name="Tav 12" sheetId="24" r:id="rId23"/>
    <sheet name="Tavola 13" sheetId="25" r:id="rId24"/>
    <sheet name="Tavola 14" sheetId="26" r:id="rId25"/>
    <sheet name="Tavola 15" sheetId="27" r:id="rId26"/>
    <sheet name="Tavola 16" sheetId="28" r:id="rId27"/>
    <sheet name="Tavola 17" sheetId="29" r:id="rId28"/>
    <sheet name="Tavola 18" sheetId="30" r:id="rId29"/>
    <sheet name="Tavola 19" sheetId="31" r:id="rId30"/>
    <sheet name="Tavola 20" sheetId="32" r:id="rId31"/>
    <sheet name="Tavola 21" sheetId="33" r:id="rId32"/>
    <sheet name="Tavola 22" sheetId="34" r:id="rId33"/>
    <sheet name="Tavola 23" sheetId="35" r:id="rId34"/>
    <sheet name="Figura 1" sheetId="36" r:id="rId35"/>
    <sheet name="Figura 2" sheetId="37" r:id="rId36"/>
    <sheet name="Figura 3" sheetId="46" r:id="rId37"/>
    <sheet name="Figura 4" sheetId="38" r:id="rId38"/>
    <sheet name="Figura 5" sheetId="39" r:id="rId39"/>
    <sheet name="Figura 6" sheetId="40" r:id="rId40"/>
    <sheet name="Figura 7" sheetId="41" r:id="rId41"/>
    <sheet name="Figura 8" sheetId="42" r:id="rId42"/>
    <sheet name="Figura 9" sheetId="43" r:id="rId43"/>
    <sheet name="Figura 10" sheetId="44" r:id="rId44"/>
    <sheet name="Figura 11" sheetId="45" r:id="rId45"/>
  </sheets>
  <externalReferences>
    <externalReference r:id="rId46"/>
    <externalReference r:id="rId47"/>
    <externalReference r:id="rId48"/>
    <externalReference r:id="rId49"/>
    <externalReference r:id="rId50"/>
    <externalReference r:id="rId51"/>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25" l="1"/>
  <c r="I8" i="25"/>
  <c r="I9" i="25"/>
  <c r="I10" i="25"/>
  <c r="I11" i="25"/>
  <c r="I12" i="25"/>
  <c r="I13" i="25"/>
  <c r="I14" i="25"/>
  <c r="I15" i="25"/>
  <c r="I16" i="25"/>
  <c r="I17" i="25"/>
  <c r="I18" i="25"/>
  <c r="I19" i="25"/>
  <c r="E35" i="30" l="1"/>
  <c r="D35" i="30"/>
  <c r="C35" i="30"/>
  <c r="H35" i="30"/>
  <c r="G35" i="30"/>
  <c r="F35" i="30"/>
  <c r="I36" i="29"/>
  <c r="G35" i="29" l="1"/>
  <c r="D36" i="29"/>
  <c r="G37" i="29" s="1"/>
  <c r="E35" i="29"/>
  <c r="J35" i="29" s="1"/>
  <c r="D35" i="29"/>
  <c r="I35" i="29" s="1"/>
  <c r="C35" i="29"/>
  <c r="H35" i="29" l="1"/>
  <c r="E36" i="29"/>
  <c r="F35" i="29"/>
  <c r="G36" i="29"/>
  <c r="E37" i="29"/>
  <c r="D37" i="29"/>
  <c r="C36" i="29"/>
  <c r="F36" i="29" s="1"/>
  <c r="I6" i="25"/>
  <c r="C37" i="29" l="1"/>
  <c r="F37" i="29" s="1"/>
  <c r="H37" i="29"/>
  <c r="J36" i="29"/>
  <c r="H36" i="29"/>
  <c r="J37" i="29" l="1"/>
  <c r="I37" i="29"/>
</calcChain>
</file>

<file path=xl/sharedStrings.xml><?xml version="1.0" encoding="utf-8"?>
<sst xmlns="http://schemas.openxmlformats.org/spreadsheetml/2006/main" count="921" uniqueCount="358">
  <si>
    <t>TAVOLA 1. INCIDENTI STRADALI, MORTI E FERITI PER PROVINCIA. PUGLIA.</t>
  </si>
  <si>
    <t>Anni 2019 e 2018, valori assoluti e variazioni percentuali</t>
  </si>
  <si>
    <t>PROVINCE</t>
  </si>
  <si>
    <t>Morti Differenza 2019/2018  (valori assoluti)</t>
  </si>
  <si>
    <t>Morti - Variazioni % 2019/2010</t>
  </si>
  <si>
    <t>Incidenti</t>
  </si>
  <si>
    <t>Morti</t>
  </si>
  <si>
    <t>Feriti</t>
  </si>
  <si>
    <t>Foggia</t>
  </si>
  <si>
    <t>Bari</t>
  </si>
  <si>
    <t>Taranto</t>
  </si>
  <si>
    <t>Brindisi</t>
  </si>
  <si>
    <t>Lecce</t>
  </si>
  <si>
    <t>Barletta-Andria-Trani</t>
  </si>
  <si>
    <t>Puglia</t>
  </si>
  <si>
    <t>Italia</t>
  </si>
  <si>
    <t>TAVOLA 1.1. INCIDENTI STRADALI CON LESIONI A PERSONE, MORTI E FERITI PER PROVINCIA. PUGLIA.</t>
  </si>
  <si>
    <t>Variazioni %                                           2019/2018</t>
  </si>
  <si>
    <t xml:space="preserve">TAVOLA 2. INDICE DI MORTALITA' E DI GRAVITA' PER PROVINCIA. PUGLIA. </t>
  </si>
  <si>
    <t>Anni 2019-2018</t>
  </si>
  <si>
    <t>Indice mortalità(a)</t>
  </si>
  <si>
    <t>Indice di gravità</t>
  </si>
  <si>
    <t xml:space="preserve"> Indice  di      mortalità(a)</t>
  </si>
  <si>
    <t xml:space="preserve"> Indice   di gravità (b)</t>
  </si>
  <si>
    <t>Totale</t>
  </si>
  <si>
    <t>Fonte Istat, Rilevazione degli incidenti stradali con lesioni a persone.</t>
  </si>
  <si>
    <t>(a) Rapporto tra il numero dei morti e il numero degli incidenti con lesioni a persone, moltiplicato 100.</t>
  </si>
  <si>
    <t>(b) Rapporto tra il numero dei morti e il numero dei morti e dei feriti in incidenti stradali con lesioni a persone, moltiplicato 100.</t>
  </si>
  <si>
    <t>TAVOLA 5.1. INCIDENTI STRADALI CON LESIONI A PERSONE SECONDO LA CATEGORIA DELLA STRADA. PUGLIA.</t>
  </si>
  <si>
    <t>Anno 2018, valori assoluti e indicatori</t>
  </si>
  <si>
    <t>AMBITO STRADALE</t>
  </si>
  <si>
    <t>Indice di mortalità (a)</t>
  </si>
  <si>
    <t>Indice di lesività (b)</t>
  </si>
  <si>
    <t>(a)</t>
  </si>
  <si>
    <t>(b)</t>
  </si>
  <si>
    <t>Strade urbane</t>
  </si>
  <si>
    <t>Autostrade e raccordi</t>
  </si>
  <si>
    <t>Altre strade (c)</t>
  </si>
  <si>
    <t>(a) Rapporto tra il numero dei morti e il numero degli incidenti stradali con lesioni a persone, moltiplicato 100.</t>
  </si>
  <si>
    <t>(b) Rapporto tra il numero dei feriti e il numero degli incidenti stradali con lesioni a persone, moltiplicato 100.</t>
  </si>
  <si>
    <t>(c) Sono incluse nella categoria 'Altre strade' le srade Statali, Regionali, Provinciali fuori dell'abitato e Comunali extraurbane</t>
  </si>
  <si>
    <t>TAVOLA 5. INCIDENTI STRADALI CON LESIONI A PERSONE SECONDO LA CATEGORIA DELLA STRADA. PUGLIA.</t>
  </si>
  <si>
    <t xml:space="preserve">Anno 2019, valori assoluti e indicatori </t>
  </si>
  <si>
    <t>Indice di  mortalità (a)</t>
  </si>
  <si>
    <t>Indice di lesività  (b)</t>
  </si>
  <si>
    <t>(a) Rapporto percentuale tra il numero dei morti e il numero degli incidenti con lesioni a persone,  moltiplicato 100.</t>
  </si>
  <si>
    <t>(b) Rapporto percentuale tra il numero dei feriti e il numero degli incidenti con lesioni a persone,  moltiplicato 100.</t>
  </si>
  <si>
    <t>(c) Sono incluse nella categoria 'Altre strade' le strade Statali, Regionali, Provinciali fuori dell'abitato e Comunali extraurbane.</t>
  </si>
  <si>
    <t>Anno 2019, valori assoluti e indicatore</t>
  </si>
  <si>
    <t>TIPO DI STRADA</t>
  </si>
  <si>
    <t>Una carreggiata a senso unico</t>
  </si>
  <si>
    <t>Una carreggiata a doppio senso</t>
  </si>
  <si>
    <t>Doppia carreggiata, più di due carreggiate</t>
  </si>
  <si>
    <t>TAVOLA 5.2. INCIDENTI STRADALI CON LESIONI A PERSONE SECONDO IL TIPO DI STRADA. PUGLIA.</t>
  </si>
  <si>
    <t xml:space="preserve">TAVOLA 6.1. INCIDENTI STRADALI CON LESIONI A PERSONE PER PROVINCIA, CARATTERISTICA DELLA STRADA E AMBITO STRADALE. PUGLIA. </t>
  </si>
  <si>
    <t>Strade Urbane</t>
  </si>
  <si>
    <t>Incrocio</t>
  </si>
  <si>
    <t>Rotatoria</t>
  </si>
  <si>
    <t>Intersezione</t>
  </si>
  <si>
    <t>Rettilineo</t>
  </si>
  <si>
    <t>Curva</t>
  </si>
  <si>
    <t>Altro (passaggio a livello, dosso,  pendenze, galleria)</t>
  </si>
  <si>
    <t>-</t>
  </si>
  <si>
    <t>Anno 2019, composizioni percentuali</t>
  </si>
  <si>
    <t>TAVOLA  6.2. INCIDENTI STRADALI CON LESIONI A PERSONE PER PROVINCIA, CARATTERISTICA DELLA STRADA E AMBITO STRADALE. PUGLIA.</t>
  </si>
  <si>
    <t>Strade ExtraUrbane</t>
  </si>
  <si>
    <t>Altro (passaggio a livello, dosso, pendenza, galleria)</t>
  </si>
  <si>
    <t>TAVOLA 6. INCIDENTI STRADALI CON LESIONI A PERSONE  PER PROVINCIA, CARATTERISTICA DELLA STRADA E AMBITO STRADALE. PUGLIA.</t>
  </si>
  <si>
    <t>Anno 2019, valori assoluti</t>
  </si>
  <si>
    <t>STRADE URBANE</t>
  </si>
  <si>
    <t>STRADE EXTRAURBANE</t>
  </si>
  <si>
    <t>Altro (paasaggio a livello, dosso, pendenza, galleria)</t>
  </si>
  <si>
    <t xml:space="preserve">TAVOLA 7. INCIDENTI STRADALI CON LESIONI A PERSONE, MORTI E FERITI PER MESE. PUGLIA. </t>
  </si>
  <si>
    <t>Anno 2019, valori assoluti e composizioni percentuali</t>
  </si>
  <si>
    <t>MESE</t>
  </si>
  <si>
    <t>Valori assoluti</t>
  </si>
  <si>
    <t>Composizioni percentuali</t>
  </si>
  <si>
    <t>Gennaio</t>
  </si>
  <si>
    <t>Febbraio</t>
  </si>
  <si>
    <t>Marzo</t>
  </si>
  <si>
    <t>Aprile</t>
  </si>
  <si>
    <t>Maggio</t>
  </si>
  <si>
    <t>Giugno</t>
  </si>
  <si>
    <t>Luglio</t>
  </si>
  <si>
    <t>Agosto</t>
  </si>
  <si>
    <t>Settembre</t>
  </si>
  <si>
    <t>Ottobre</t>
  </si>
  <si>
    <t>Novembre</t>
  </si>
  <si>
    <t>Dicembre</t>
  </si>
  <si>
    <t>TAVOLA 8. INCIDENTI STRADALI CON LESIONI A PERSONE MORTI E FERITI PER GIORNO DELLA SETTIMANA. PUGLIA.</t>
  </si>
  <si>
    <t>GIORNI DELLA SETTIMANA</t>
  </si>
  <si>
    <t>Lunedì</t>
  </si>
  <si>
    <t>Martedì</t>
  </si>
  <si>
    <t>Mercoledì</t>
  </si>
  <si>
    <t>Giovedì</t>
  </si>
  <si>
    <t>Venerdì</t>
  </si>
  <si>
    <t>Sabato</t>
  </si>
  <si>
    <t>Domenica</t>
  </si>
  <si>
    <t>TAVOLA 9. INCIDENTI STRADALI CON LESIONI A PERSONE MORTI E FERITI PER ORA DEL GIORNO. PUGLIA.</t>
  </si>
  <si>
    <t>Anno 2019, valori assoluti e indicatori</t>
  </si>
  <si>
    <t>ORA DEL GIORNO</t>
  </si>
  <si>
    <t>Non rilevata</t>
  </si>
  <si>
    <t xml:space="preserve">TAVOLA 10. INCIDENTI STRADALI CON LESIONI A PERSONE, MORTI E FERITI E INDICE DI MORTALITA', PER PROVINCIA, GIORNO DELLA SETTIMANA E FASCIA ORARIA NOTTURNA (a). PUGLIA.  </t>
  </si>
  <si>
    <t>Anno 2019, valori assoluti e indice di mortalità.</t>
  </si>
  <si>
    <t>PROVINCIA</t>
  </si>
  <si>
    <t>Venerdì notte</t>
  </si>
  <si>
    <t>Sabato notte</t>
  </si>
  <si>
    <t>Altre notti</t>
  </si>
  <si>
    <t>Indice di mortalità (b)</t>
  </si>
  <si>
    <t>(a) Dalle ore 22 alle ore 6.</t>
  </si>
  <si>
    <t>(b) Rapporto tra il numero dei morti e il numero degli incidenti stradali con lesioni a persone, moltiplicato 100.</t>
  </si>
  <si>
    <t xml:space="preserve">TAVOLA 10.1. INCIDENTI STRADALI CON LESIONI A PERSONE, MORTI E FERITI E INDICE DI MORTALITA', PER PROVINCIA, GIORNO DELLA SETTIMANA E FASCIA ORARIA NOTTURNA (a). STRADE URBANE. PUGLIA.  </t>
  </si>
  <si>
    <t xml:space="preserve">TAVOLA 10.2. INCIDENTI STRADALI CON LESIONI A PERSONE, MORTI E FERITI E INDICE DI MORTALITA', PER PROVINCIA, GIORNO DELLA SETTIMANA E FASCIA ORARIA NOTTURNA (a). STRADE EXTRAURBANE. PUGLIA.  </t>
  </si>
  <si>
    <t>Tavola 11. INCIDENTI STRADALI, MORTI E FERITI PER TIPOLOGIA DI COMUNE. PUGLIA.</t>
  </si>
  <si>
    <t xml:space="preserve"> Anno 2019, valori assoluti e variazioni </t>
  </si>
  <si>
    <t>TIPOLOGIA DI COMUNE</t>
  </si>
  <si>
    <t>Variazioni</t>
  </si>
  <si>
    <t>2019/2018</t>
  </si>
  <si>
    <t>Numero comuni</t>
  </si>
  <si>
    <t>%</t>
  </si>
  <si>
    <t>Polo</t>
  </si>
  <si>
    <t>Polo intercomunale</t>
  </si>
  <si>
    <t>Cintura</t>
  </si>
  <si>
    <t>Totale Centri</t>
  </si>
  <si>
    <t>Intermedio</t>
  </si>
  <si>
    <t>Periferico</t>
  </si>
  <si>
    <t>Ultra periferico</t>
  </si>
  <si>
    <t>Totale Aree interne</t>
  </si>
  <si>
    <t xml:space="preserve">TAVOLA 12. INCIDENTI STRADALI, MORTI E FERITI PER TIPOLOGIA DI COMUNE. PUGLIA. </t>
  </si>
  <si>
    <t>Anno 2019 e 2018, Indicatori</t>
  </si>
  <si>
    <t xml:space="preserve"> Indice  di      mortalità (a)</t>
  </si>
  <si>
    <t>(a) Rapporto percentuale  tra il numero dei morti e il numero degli incidenti con lesioni a persone.</t>
  </si>
  <si>
    <t>(b) Rapporto percentuale tra il numero dei morti e il complesso degli infortunati (morti e feriti) in incidenti con lesioni a persone.</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</si>
  <si>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</si>
  <si>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</si>
  <si>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</si>
  <si>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</si>
  <si>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</si>
  <si>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</si>
  <si>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</si>
  <si>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</si>
  <si>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</si>
  <si>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</si>
  <si>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</si>
  <si>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</si>
  <si>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</si>
  <si>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</si>
  <si>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</si>
  <si>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</si>
  <si>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</si>
  <si>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</si>
  <si>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</si>
  <si>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</si>
  <si>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</si>
  <si>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(a) Sono incluse nella categoria 'Altre strade': le strade Statali, Regionali, Provinciali fuori dall'abitato e Comunali extraurbane.</t>
  </si>
  <si>
    <t>Tavola 20. INCIDENTI STRADALI CON LESIONI A PERSONE PER ORGANO DI RILEVAZIONE, CATEGORIA DELLA STRADA E PROVINCIA. PUGLIA.</t>
  </si>
  <si>
    <t>Anno 2019, valori assoluti.</t>
  </si>
  <si>
    <t>Anno</t>
  </si>
  <si>
    <t>Tavola 21. INCIDENTI STRADALI CON LESIONI A PERSONE PER ORGANO DI RILEVAZIONE E MESE. PUGLIA.</t>
  </si>
  <si>
    <t>Tavola 22. INCIDENTI STRADALI CON LESIONI A PERSONE PER ORGANO DI RILEVAZIONE E GIORNO DELLA SETTIMANA. PUGLIA.</t>
  </si>
  <si>
    <t>Aanno 2018, valori assoluti.</t>
  </si>
  <si>
    <t>TAVOLA 23. INCIDENTI STRADALI CON LESIONI A PERSONE PER ORGANO DI RILEVAZIONE E ORA DEL GIORNO. PUGLIA</t>
  </si>
  <si>
    <t xml:space="preserve">Anno 2019, valori assoluti </t>
  </si>
  <si>
    <t>Polizia Stradale</t>
  </si>
  <si>
    <t>Carabinieri</t>
  </si>
  <si>
    <t>Polizia Municipale</t>
  </si>
  <si>
    <t>TAVOLA 3. INCIDENTI STRADALI CON LESIONI A PERSONE MORTI E FERITI. PUGLIA</t>
  </si>
  <si>
    <t>Variazione percentuale numero di morti rispetto all'anno precedente (c)</t>
  </si>
  <si>
    <t>Variazione percentuale numero di morti rispetto al 2001</t>
  </si>
  <si>
    <t>(a) Tasso di mortalità stradale (Morti per centomila abitanti).</t>
  </si>
  <si>
    <t>(c) La variazione percentuale annua è calcolata per l'anno t rispetto all'anno t-1 su base variabile.</t>
  </si>
  <si>
    <t>Anni 2001-2019, valori assoluti, indicatori e variazioni percentuali</t>
  </si>
  <si>
    <t>Tasso mortalità 2019(a)</t>
  </si>
  <si>
    <t>TAVOLA 2.1. INDICI DI MORTALITA' E GRAVITA' PER PROVINCIA. PUGLIA</t>
  </si>
  <si>
    <t>Anni 2019 e 2010</t>
  </si>
  <si>
    <t xml:space="preserve">TAVOLA 4.1. UTENTI VULNERABILI  MORTI IN INCIDENTI STRADALI PER ETA' IN PUGLIA IN ITALIA. </t>
  </si>
  <si>
    <t>Bambini (0 - 14)</t>
  </si>
  <si>
    <t>Giovani (15 - 24)</t>
  </si>
  <si>
    <t>Anziani (65+)</t>
  </si>
  <si>
    <t>Altri utenti</t>
  </si>
  <si>
    <t>TOTALE</t>
  </si>
  <si>
    <t xml:space="preserve">TAVOLA 4.2.  UTENTI VULNERABILI MORTI IN INCIDENTI STRADALI PER CATEGORIA DI UTENTE DELLA STRADA IN PUGLIA E IN ITALIA. </t>
  </si>
  <si>
    <t>Ciclomotori  (a)</t>
  </si>
  <si>
    <t>Motocicli (a)</t>
  </si>
  <si>
    <t>Velocipedi (a)</t>
  </si>
  <si>
    <t>Pedoni</t>
  </si>
  <si>
    <t>Altri Utenti</t>
  </si>
  <si>
    <t xml:space="preserve">TAVOLA 4.3. UTENTI  MORTI E FERITI IN INCIDENTI STRADALI PER CLASSI DI ETA' IN PUGLIA E IN ITALIA. </t>
  </si>
  <si>
    <t>Anni 2010 e 2019, valori assoluti</t>
  </si>
  <si>
    <t>Classe di età</t>
  </si>
  <si>
    <t xml:space="preserve">Morti </t>
  </si>
  <si>
    <t>fino a 5 anni</t>
  </si>
  <si>
    <t>6-9 anni</t>
  </si>
  <si>
    <t>10-14 anni</t>
  </si>
  <si>
    <t>15-17 anni</t>
  </si>
  <si>
    <t>18-20 anni</t>
  </si>
  <si>
    <t>21-24 anni</t>
  </si>
  <si>
    <t>25-29 anni</t>
  </si>
  <si>
    <t>30-44 anni</t>
  </si>
  <si>
    <t>45-54 anni</t>
  </si>
  <si>
    <t>55-59 anni</t>
  </si>
  <si>
    <t>60-64 anni</t>
  </si>
  <si>
    <t>65 anni e più</t>
  </si>
  <si>
    <t>imprecisata</t>
  </si>
  <si>
    <t>Tavola 13. INCIDENTI STRADALI CON LESIONI A PERSONE, MORTI E FERITI SECONDO LA NATURA. PUGLIA.</t>
  </si>
  <si>
    <t xml:space="preserve"> Anno 2019, valori assoluti, composizioni percentuali e indice di mortalità.</t>
  </si>
  <si>
    <t xml:space="preserve">TAVOLA 15. MORTI E FERITI PER CATEGORIA DI UTENTI E CLASSE DI ETÀ. PUGLIA. </t>
  </si>
  <si>
    <t>Anno 2019, valori assoluti e valori percentuali</t>
  </si>
  <si>
    <t>CLASSE DI ETA'</t>
  </si>
  <si>
    <t>Conducente</t>
  </si>
  <si>
    <t>Persone trasportate</t>
  </si>
  <si>
    <t>Pedone</t>
  </si>
  <si>
    <t>VALORI ASSOLUTI</t>
  </si>
  <si>
    <t>&lt; 14</t>
  </si>
  <si>
    <t>15-29</t>
  </si>
  <si>
    <t>30-44</t>
  </si>
  <si>
    <t>45-64</t>
  </si>
  <si>
    <t>65 +</t>
  </si>
  <si>
    <t>Età imprecisata</t>
  </si>
  <si>
    <t xml:space="preserve">Totale </t>
  </si>
  <si>
    <t>VALORI PERCENTUALI</t>
  </si>
  <si>
    <t xml:space="preserve">TAVOLA 14. CAUSE ACCERTATE O PRESUNTE DI INCIDENTE SECONDO L’AMBITO STRADALE. PUGLIA. </t>
  </si>
  <si>
    <t>Anno 2019, valori assoluti e valori percentuali (a) (b)</t>
  </si>
  <si>
    <t>CAUSE</t>
  </si>
  <si>
    <t>Strade extraurbane</t>
  </si>
  <si>
    <t>Procedeva con guida distratta o andamento indeciso</t>
  </si>
  <si>
    <t>Procedeva senza rispettare le regole della precedenza o il semaforo</t>
  </si>
  <si>
    <t xml:space="preserve"> -procedeva senza rispettare lo stop</t>
  </si>
  <si>
    <t xml:space="preserve"> -procedeva senza dare la precedenza al veicolo proveniente da destra</t>
  </si>
  <si>
    <t xml:space="preserve"> -procedeva senza rispettare il segnale di dare precedenza</t>
  </si>
  <si>
    <t xml:space="preserve"> -procedeva senza rispettare le segnalazioni semaforiche o dell'agente</t>
  </si>
  <si>
    <t>Procedeva con velocità troppo elevata</t>
  </si>
  <si>
    <t xml:space="preserve"> -procedeva con eccesso di velocità</t>
  </si>
  <si>
    <t xml:space="preserve">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</si>
  <si>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</si>
  <si>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</si>
  <si>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</si>
  <si>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</si>
  <si>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</si>
  <si>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</si>
  <si>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</si>
  <si>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</si>
  <si>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</si>
  <si>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</si>
  <si>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</si>
  <si>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</si>
  <si>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</si>
  <si>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Cause imputabili al comportamento scorretto del conducente e del pedone nella circolazione</t>
  </si>
  <si>
    <t xml:space="preserve">Altre cause </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</si>
  <si>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</si>
  <si>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</si>
  <si>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</si>
  <si>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Puglia 2010</t>
  </si>
  <si>
    <t>Puglia 2019</t>
  </si>
  <si>
    <t>Italia 2010</t>
  </si>
  <si>
    <t>Italia 2019</t>
  </si>
  <si>
    <t xml:space="preserve">Conducenti e passeggeri di ciclomotori </t>
  </si>
  <si>
    <t xml:space="preserve">Conducenti e passeggeri di motocicli </t>
  </si>
  <si>
    <t>Conducenti e passeggeri di velocipedi</t>
  </si>
  <si>
    <t>Morti in incidenti stradali per genere, classe di età e categoria di utente - Puglia - Anno 2019 (a)</t>
  </si>
  <si>
    <t>Maschi</t>
  </si>
  <si>
    <t>Femmine</t>
  </si>
  <si>
    <t>Tasso di mortalità standardizzato</t>
  </si>
  <si>
    <t>fino a 14</t>
  </si>
  <si>
    <t>n.d.</t>
  </si>
  <si>
    <t xml:space="preserve">FIGURA 8. MORTI PER GENERE, CLASSE DI ETÀ (asse sinistro, valori assoluti) E INDICE DI MORTALITÀ STANDARDIZZATO (asse destro, valori per 100.000 abitanti), PUGLIA. Anno 2019 </t>
  </si>
  <si>
    <t xml:space="preserve">(a) Nelle figure è stata eliminata la modalità "età imprecisata", riferita ai passeggeri morti o feriti 
sugli altri veicoli coinvolti oltre il terzo. Per questi individui, dei quali si conosce solo l’esito e 
la numerosità, non si rilevano, infatti, le caratteristiche anagrafiche, tra cui l’età.
</t>
  </si>
  <si>
    <t>Maschio</t>
  </si>
  <si>
    <t>Femmina</t>
  </si>
  <si>
    <t>Passeggero</t>
  </si>
  <si>
    <t>.</t>
  </si>
  <si>
    <t>FIGURA 9. PIRAMIDE DELL'ETÀ DEI MORTI PER GENERE E CATEGORIA DI UTENTE DELLA STRADA, PUGLIA. Anno 2019, valori assoluti</t>
  </si>
  <si>
    <t>FIGURA 9. PIRAMIDE DELL'ETÀ DEI MORTI PER GENERE E CATEGORIA DI UTENTE DELLA STRADA, BASILICATA. Anno 2019, valori assoluti</t>
  </si>
  <si>
    <t>FERITI in incidenti stradali per genere, classe di età e categoria di utente - Puglia - Anno 2019 (a)</t>
  </si>
  <si>
    <t>Tasso di lesività</t>
  </si>
  <si>
    <t>FIGURA 10. FERITI PER GENERE, CLASSE DI ETÀ (asse sinistro, valori assoluti) E TASSO DI LESIVITÀ STANDARDIZZATO (asse destro, valori per 100.000 abitanti), PUGLIA. Anno 2019</t>
  </si>
  <si>
    <t>PUGLIA</t>
  </si>
  <si>
    <t>feriti</t>
  </si>
  <si>
    <t>MASCHI</t>
  </si>
  <si>
    <t>FEMMINE</t>
  </si>
  <si>
    <t>FIGURA 11. PIRAMIDE DELL'ETÀ DEI FERITI PER GENERE E CATEGORIA DI UTENTE DELLA STRADA, PUGLIA. Anno 2019, valori assoluti.</t>
  </si>
  <si>
    <t>REGIONI</t>
  </si>
  <si>
    <t>COSTO SOCIALE (a)</t>
  </si>
  <si>
    <t>PROCAPITE (in euro)</t>
  </si>
  <si>
    <t>TOTALE (in euro)</t>
  </si>
  <si>
    <t>Campania</t>
  </si>
  <si>
    <t>Molise</t>
  </si>
  <si>
    <t>Calabria</t>
  </si>
  <si>
    <t>Sicilia</t>
  </si>
  <si>
    <t>Sardegna</t>
  </si>
  <si>
    <t>Basilicata</t>
  </si>
  <si>
    <t>Abruzzo</t>
  </si>
  <si>
    <t>Piemonte</t>
  </si>
  <si>
    <t>Umbria</t>
  </si>
  <si>
    <t>Friuli-Venezia-Giulia</t>
  </si>
  <si>
    <t>Trentino-A.Adige</t>
  </si>
  <si>
    <t>Veneto</t>
  </si>
  <si>
    <t xml:space="preserve">Valle d'Aosta/Vallée d'Aoste </t>
  </si>
  <si>
    <t>Lombardia</t>
  </si>
  <si>
    <t>Lazio</t>
  </si>
  <si>
    <t>Marche</t>
  </si>
  <si>
    <t>Emilia-Romagna</t>
  </si>
  <si>
    <t>Toscana</t>
  </si>
  <si>
    <t>Liguria</t>
  </si>
  <si>
    <t>ITALIA</t>
  </si>
  <si>
    <t>TAVOLA 19. COSTI SOCIALI TOTALI E PRO-CAPITE PER REGIONE. ITALIA 2019</t>
  </si>
  <si>
    <t>TAVOLA 17. INCIDENTI STRADALI CON LESIONI A PERSONE, MORTI E FERITI NEI COMUNI CAPOLUOGO E NEI COMUNI CON ALMENO 30.000 ABITANTI. PUGLIA.</t>
  </si>
  <si>
    <t>CAPOLUOGHI</t>
  </si>
  <si>
    <t>Incidenti per 1.000 ab.</t>
  </si>
  <si>
    <t>Morti per 100.000 ab.</t>
  </si>
  <si>
    <t>Feriti per 100.000 ab.</t>
  </si>
  <si>
    <t>Altri Comuni</t>
  </si>
  <si>
    <t>Cerignola</t>
  </si>
  <si>
    <t>Lucera</t>
  </si>
  <si>
    <t>Manfredonia</t>
  </si>
  <si>
    <t>San Severo</t>
  </si>
  <si>
    <t>Altamura</t>
  </si>
  <si>
    <t>Bitonto</t>
  </si>
  <si>
    <t>Corato</t>
  </si>
  <si>
    <t>Gravina in Puglia</t>
  </si>
  <si>
    <t>Modugno</t>
  </si>
  <si>
    <t>Molfetta</t>
  </si>
  <si>
    <t>Monopoli</t>
  </si>
  <si>
    <t>Grottaglie</t>
  </si>
  <si>
    <t>Manduria</t>
  </si>
  <si>
    <t>Martina Franca</t>
  </si>
  <si>
    <t>Massafra</t>
  </si>
  <si>
    <t>Fasano</t>
  </si>
  <si>
    <t>Francavilla Fontana</t>
  </si>
  <si>
    <t>Ostuni</t>
  </si>
  <si>
    <t>Nardò</t>
  </si>
  <si>
    <t>Andria</t>
  </si>
  <si>
    <t>Barletta</t>
  </si>
  <si>
    <t>Bisceglie</t>
  </si>
  <si>
    <t>Trani</t>
  </si>
  <si>
    <t>Totale comuni &gt;30.000 abitanti</t>
  </si>
  <si>
    <t>Altri comuni</t>
  </si>
  <si>
    <t>TAVOLA 18. INCIDENTI STRADALI CON LESIONI A PERSONE, MORTI E FERITI PER CATEGORIA DELLA STRADA NEI COMUNI CAPOLUOGO E NEI COMUNI CON ALMENO 30.000 ABITANTI. PUGLIA.</t>
  </si>
  <si>
    <r>
      <t xml:space="preserve">CAPOLUOGHI                             </t>
    </r>
    <r>
      <rPr>
        <sz val="9"/>
        <color rgb="FF000000"/>
        <rFont val="Arial Narrow"/>
        <family val="2"/>
      </rPr>
      <t>Altri Comuni</t>
    </r>
  </si>
  <si>
    <t xml:space="preserve">Strade extra-urbane </t>
  </si>
  <si>
    <t>Totale comuni &gt; 30000 abitanti</t>
  </si>
  <si>
    <t>495.,6</t>
  </si>
  <si>
    <t>Anno 2019, valori assoluti, composizioni percentuali e indice di gravità</t>
  </si>
  <si>
    <t>Categoria di utente</t>
  </si>
  <si>
    <t>Indice di gravità (a)</t>
  </si>
  <si>
    <t>Composizione    percentuale</t>
  </si>
  <si>
    <t>Valori   assoluti</t>
  </si>
  <si>
    <t>Composizione  percentuale</t>
  </si>
  <si>
    <t>Totale maschi</t>
  </si>
  <si>
    <t>Totale femmine</t>
  </si>
  <si>
    <t>MASCHI e FEMMINE</t>
  </si>
  <si>
    <t>(a) Rapporto tra il numero dei morti e il numero dei morti e dei feriti in incidenti stradali con lesioni a persone, moltiplicato 100</t>
  </si>
  <si>
    <t>TAVOLA 16. INCIDENTI STRADALI CON LESIONI A PERSONE, MORTI E FERITI PER CATEGORIA DI UTENTI E GENERE. PUGLIA.</t>
  </si>
  <si>
    <t>1,9,</t>
  </si>
  <si>
    <t>Tasso di mortalità 2019</t>
  </si>
  <si>
    <t>TAVOLA 1.2. INCIDENTI STRADALI CON LESIONI A PERSONE, MORTI E FERITI  PER PROVINCIA. PUGLIA</t>
  </si>
  <si>
    <t>Anni 2019 e 2010, valori assoluti e variazioni percentuali</t>
  </si>
  <si>
    <t>Variazioni %                                           2019/2010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</si>
</sst>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1" formatCode="_-* #,##0\ _€_-;\-* #,##0\ _€_-;_-* &quot;-&quot;\ _€_-;_-@_-"/>
    <numFmt numFmtId="43" formatCode="_-* #,##0.00\ _€_-;\-* #,##0.00\ _€_-;_-* &quot;-&quot;??\ _€_-;_-@_-"/>
    <numFmt numFmtId="164" formatCode="0.0"/>
    <numFmt numFmtId="165" formatCode="#,##0.0"/>
    <numFmt numFmtId="166" formatCode="0.0000"/>
    <numFmt numFmtId="167" formatCode="_-* #,##0.00_-;\-* #,##0.00_-;_-* &quot;-&quot;??_-;_-@_-"/>
    <numFmt numFmtId="168" formatCode="_-* #,##0_-;\-* #,##0_-;_-* &quot;-&quot;??_-;_-@_-"/>
    <numFmt numFmtId="169" formatCode="_-* #,##0_-;\-* #,##0_-;_-* &quot;-&quot;_-;_-@_-"/>
    <numFmt numFmtId="170" formatCode="_-&quot;€&quot;\ * #,##0.00_-;\-&quot;€&quot;\ * #,##0.00_-;_-&quot;€&quot;\ * &quot;-&quot;??_-;_-@_-"/>
    <numFmt numFmtId="171" formatCode="_(&quot;$&quot;* #,##0_);_(&quot;$&quot;* \(#,##0\);_(&quot;$&quot;* &quot;-&quot;_);_(@_)"/>
    <numFmt numFmtId="172" formatCode="_-* #,##0.0_-;\-* #,##0.0_-;_-* &quot;-&quot;??_-;_-@_-"/>
    <numFmt numFmtId="176" formatCode="_-* #,##0.0\ _€_-;\-* #,##0.0\ _€_-;_-* &quot;-&quot;?\ _€_-;_-@_-"/>
  </numFmts>
  <fonts count="61"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7.5"/>
      <color rgb="FF000000"/>
      <name val="Arial Narrow"/>
      <family val="2"/>
    </font>
    <font>
      <sz val="8"/>
      <color theme="1"/>
      <name val="Arial"/>
      <family val="2"/>
    </font>
    <font>
      <sz val="9.5"/>
      <name val="Arial Narrow"/>
      <family val="2"/>
    </font>
    <font>
      <sz val="9"/>
      <color theme="1"/>
      <name val="Arial Narrow"/>
      <family val="2"/>
    </font>
    <font>
      <b/>
      <sz val="9"/>
      <color theme="0"/>
      <name val="Arial Narrow"/>
      <family val="2"/>
    </font>
    <font>
      <sz val="7.5"/>
      <color theme="1"/>
      <name val="Arial Narrow"/>
      <family val="2"/>
    </font>
    <font>
      <b/>
      <sz val="10"/>
      <name val="Arial Narrow"/>
      <family val="2"/>
    </font>
    <font>
      <sz val="11"/>
      <name val="Calibri"/>
      <family val="2"/>
      <scheme val="minor"/>
    </font>
    <font>
      <sz val="9.5"/>
      <name val="Calibri"/>
      <family val="2"/>
      <scheme val="minor"/>
    </font>
    <font>
      <b/>
      <sz val="9"/>
      <name val="Arial Narrow"/>
      <family val="2"/>
    </font>
    <font>
      <b/>
      <sz val="9"/>
      <color theme="1"/>
      <name val="Arial Narrow"/>
      <family val="2"/>
    </font>
    <font>
      <b/>
      <sz val="8"/>
      <color theme="1"/>
      <name val="Arial"/>
      <family val="2"/>
    </font>
    <font>
      <b/>
      <sz val="8"/>
      <color theme="0" tint="-0.499984740745262"/>
      <name val="Arial"/>
      <family val="2"/>
    </font>
    <font>
      <sz val="11"/>
      <color theme="1"/>
      <name val="Arial Narrow"/>
      <family val="2"/>
    </font>
    <font>
      <b/>
      <sz val="10"/>
      <color theme="0" tint="-0.499984740745262"/>
      <name val="Arial Narrow"/>
      <family val="2"/>
    </font>
    <font>
      <sz val="8"/>
      <name val="Arial"/>
      <family val="2"/>
    </font>
    <font>
      <sz val="10"/>
      <color rgb="FF000000"/>
      <name val="Arial Narrow"/>
      <family val="2"/>
    </font>
    <font>
      <sz val="8"/>
      <color rgb="FF000000"/>
      <name val="Arial"/>
      <family val="2"/>
    </font>
    <font>
      <i/>
      <sz val="8"/>
      <color theme="1"/>
      <name val="Arial"/>
      <family val="2"/>
    </font>
    <font>
      <b/>
      <sz val="8"/>
      <color rgb="FF000000"/>
      <name val="Arial"/>
      <family val="2"/>
    </font>
    <font>
      <sz val="9"/>
      <color rgb="FFFFFFFF"/>
      <name val="Arial Narrow"/>
      <family val="2"/>
    </font>
    <font>
      <i/>
      <sz val="8"/>
      <color rgb="FF000000"/>
      <name val="Arial"/>
      <family val="2"/>
    </font>
    <font>
      <sz val="9"/>
      <color theme="1"/>
      <name val="Calibri"/>
      <family val="2"/>
      <scheme val="minor"/>
    </font>
    <font>
      <sz val="9.5"/>
      <color theme="1"/>
      <name val="Arial Narrow"/>
      <family val="2"/>
    </font>
    <font>
      <sz val="9"/>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sz val="10"/>
      <name val="MS Sans Serif"/>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sz val="7"/>
      <color theme="1"/>
      <name val="Arial"/>
      <family val="2"/>
    </font>
    <font>
      <b/>
      <sz val="10"/>
      <color theme="1"/>
      <name val="Arial"/>
      <family val="2"/>
    </font>
    <font>
      <sz val="10"/>
      <color theme="1"/>
      <name val="Arial"/>
      <family val="2"/>
    </font>
    <font>
      <sz val="9"/>
      <color theme="1"/>
      <name val="Arial"/>
      <family val="2"/>
    </font>
    <font>
      <sz val="8.5"/>
      <color theme="1"/>
      <name val="Arial"/>
      <family val="2"/>
    </font>
    <font>
      <b/>
      <sz val="10"/>
      <color theme="1"/>
      <name val="Arial Narrow"/>
      <family val="2"/>
    </font>
    <font>
      <b/>
      <sz val="11"/>
      <color theme="0" tint="-0.499984740745262"/>
      <name val="Arial Narrow"/>
      <family val="2"/>
    </font>
    <font>
      <sz val="10"/>
      <color theme="0" tint="-0.499984740745262"/>
      <name val="Arial Narrow"/>
      <family val="2"/>
    </font>
    <font>
      <b/>
      <sz val="10"/>
      <color theme="0"/>
      <name val="Arial"/>
      <family val="2"/>
    </font>
  </fonts>
  <fills count="35">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rgb="FFFDFBF3"/>
        <bgColor indexed="64"/>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00000"/>
        <bgColor indexed="64"/>
      </patternFill>
    </fill>
  </fills>
  <borders count="18">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theme="0" tint="-0.14999847407452621"/>
      </left>
      <right style="thin">
        <color theme="0"/>
      </right>
      <top style="thin">
        <color indexed="64"/>
      </top>
      <bottom style="thin">
        <color indexed="64"/>
      </bottom>
      <diagonal/>
    </border>
    <border>
      <left style="thin">
        <color theme="0" tint="-0.14999847407452621"/>
      </left>
      <right style="thin">
        <color theme="0" tint="-0.14999847407452621"/>
      </right>
      <top/>
      <bottom style="thin">
        <color theme="0" tint="-0.14999847407452621"/>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04">
    <xf numFmtId="0" fontId="0" fillId="0" borderId="0"/>
    <xf numFmtId="43" fontId="1" fillId="0" borderId="0" applyFont="0" applyFill="0" applyBorder="0" applyAlignment="0" applyProtection="0"/>
    <xf numFmtId="9" fontId="1" fillId="0" borderId="0" applyFont="0" applyFill="0" applyBorder="0" applyAlignment="0" applyProtection="0"/>
    <xf numFmtId="0" fontId="32" fillId="12"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17" borderId="0" applyNumberFormat="0" applyBorder="0" applyAlignment="0" applyProtection="0"/>
    <xf numFmtId="0" fontId="32" fillId="12"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32" fillId="19" borderId="0" applyNumberFormat="0" applyBorder="0" applyAlignment="0" applyProtection="0"/>
    <xf numFmtId="0" fontId="32" fillId="20" borderId="0" applyNumberFormat="0" applyBorder="0" applyAlignment="0" applyProtection="0"/>
    <xf numFmtId="0" fontId="32" fillId="15" borderId="0" applyNumberFormat="0" applyBorder="0" applyAlignment="0" applyProtection="0"/>
    <xf numFmtId="0" fontId="32" fillId="18" borderId="0" applyNumberFormat="0" applyBorder="0" applyAlignment="0" applyProtection="0"/>
    <xf numFmtId="0" fontId="32" fillId="21" borderId="0" applyNumberFormat="0" applyBorder="0" applyAlignment="0" applyProtection="0"/>
    <xf numFmtId="0" fontId="32" fillId="18" borderId="0" applyNumberFormat="0" applyBorder="0" applyAlignment="0" applyProtection="0"/>
    <xf numFmtId="0" fontId="32" fillId="19" borderId="0" applyNumberFormat="0" applyBorder="0" applyAlignment="0" applyProtection="0"/>
    <xf numFmtId="0" fontId="32" fillId="20" borderId="0" applyNumberFormat="0" applyBorder="0" applyAlignment="0" applyProtection="0"/>
    <xf numFmtId="0" fontId="32" fillId="15" borderId="0" applyNumberFormat="0" applyBorder="0" applyAlignment="0" applyProtection="0"/>
    <xf numFmtId="0" fontId="32" fillId="18" borderId="0" applyNumberFormat="0" applyBorder="0" applyAlignment="0" applyProtection="0"/>
    <xf numFmtId="0" fontId="32" fillId="21" borderId="0" applyNumberFormat="0" applyBorder="0" applyAlignment="0" applyProtection="0"/>
    <xf numFmtId="0" fontId="33" fillId="22"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23" borderId="0" applyNumberFormat="0" applyBorder="0" applyAlignment="0" applyProtection="0"/>
    <xf numFmtId="0" fontId="33" fillId="24" borderId="0" applyNumberFormat="0" applyBorder="0" applyAlignment="0" applyProtection="0"/>
    <xf numFmtId="0" fontId="33" fillId="25" borderId="0" applyNumberFormat="0" applyBorder="0" applyAlignment="0" applyProtection="0"/>
    <xf numFmtId="0" fontId="33" fillId="22"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23" borderId="0" applyNumberFormat="0" applyBorder="0" applyAlignment="0" applyProtection="0"/>
    <xf numFmtId="0" fontId="33"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33" fillId="23" borderId="0" applyNumberFormat="0" applyBorder="0" applyAlignment="0" applyProtection="0"/>
    <xf numFmtId="0" fontId="33" fillId="24" borderId="0" applyNumberFormat="0" applyBorder="0" applyAlignment="0" applyProtection="0"/>
    <xf numFmtId="0" fontId="33" fillId="29" borderId="0" applyNumberFormat="0" applyBorder="0" applyAlignment="0" applyProtection="0"/>
    <xf numFmtId="0" fontId="34" fillId="13" borderId="0" applyNumberFormat="0" applyBorder="0" applyAlignment="0" applyProtection="0"/>
    <xf numFmtId="0" fontId="35" fillId="30" borderId="9" applyNumberFormat="0" applyAlignment="0" applyProtection="0"/>
    <xf numFmtId="0" fontId="35" fillId="30" borderId="9" applyNumberFormat="0" applyAlignment="0" applyProtection="0"/>
    <xf numFmtId="0" fontId="36" fillId="0" borderId="10" applyNumberFormat="0" applyFill="0" applyAlignment="0" applyProtection="0"/>
    <xf numFmtId="0" fontId="37" fillId="31" borderId="11" applyNumberFormat="0" applyAlignment="0" applyProtection="0"/>
    <xf numFmtId="0" fontId="37" fillId="31" borderId="11" applyNumberFormat="0" applyAlignment="0" applyProtection="0"/>
    <xf numFmtId="0" fontId="33"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33" fillId="23" borderId="0" applyNumberFormat="0" applyBorder="0" applyAlignment="0" applyProtection="0"/>
    <xf numFmtId="0" fontId="33" fillId="24" borderId="0" applyNumberFormat="0" applyBorder="0" applyAlignment="0" applyProtection="0"/>
    <xf numFmtId="0" fontId="33" fillId="29" borderId="0" applyNumberFormat="0" applyBorder="0" applyAlignment="0" applyProtection="0"/>
    <xf numFmtId="167" fontId="38" fillId="0" borderId="0" applyFont="0" applyFill="0" applyBorder="0" applyAlignment="0" applyProtection="0"/>
    <xf numFmtId="170" fontId="38" fillId="0" borderId="0" applyFont="0" applyFill="0" applyBorder="0" applyAlignment="0" applyProtection="0"/>
    <xf numFmtId="0" fontId="39" fillId="0" borderId="0" applyNumberFormat="0" applyFill="0" applyBorder="0" applyAlignment="0" applyProtection="0"/>
    <xf numFmtId="0" fontId="40" fillId="14" borderId="0" applyNumberFormat="0" applyBorder="0" applyAlignment="0" applyProtection="0"/>
    <xf numFmtId="0" fontId="41" fillId="0" borderId="12" applyNumberFormat="0" applyFill="0" applyAlignment="0" applyProtection="0"/>
    <xf numFmtId="0" fontId="42" fillId="0" borderId="13" applyNumberFormat="0" applyFill="0" applyAlignment="0" applyProtection="0"/>
    <xf numFmtId="0" fontId="43" fillId="0" borderId="14" applyNumberFormat="0" applyFill="0" applyAlignment="0" applyProtection="0"/>
    <xf numFmtId="0" fontId="43" fillId="0" borderId="0" applyNumberFormat="0" applyFill="0" applyBorder="0" applyAlignment="0" applyProtection="0"/>
    <xf numFmtId="0" fontId="44" fillId="17" borderId="9" applyNumberFormat="0" applyAlignment="0" applyProtection="0"/>
    <xf numFmtId="0" fontId="36" fillId="0" borderId="10" applyNumberFormat="0" applyFill="0" applyAlignment="0" applyProtection="0"/>
    <xf numFmtId="41" fontId="45" fillId="0" borderId="0" applyFont="0" applyFill="0" applyBorder="0" applyAlignment="0" applyProtection="0"/>
    <xf numFmtId="169" fontId="38" fillId="0" borderId="0" applyFont="0" applyFill="0" applyBorder="0" applyAlignment="0" applyProtection="0"/>
    <xf numFmtId="167" fontId="1" fillId="0" borderId="0" applyFont="0" applyFill="0" applyBorder="0" applyAlignment="0" applyProtection="0"/>
    <xf numFmtId="0" fontId="46" fillId="32" borderId="0" applyNumberFormat="0" applyBorder="0" applyAlignment="0" applyProtection="0"/>
    <xf numFmtId="0" fontId="46" fillId="32" borderId="0" applyNumberFormat="0" applyBorder="0" applyAlignment="0" applyProtection="0"/>
    <xf numFmtId="0" fontId="38" fillId="0" borderId="0" applyNumberFormat="0" applyFill="0" applyBorder="0" applyAlignment="0" applyProtection="0"/>
    <xf numFmtId="0" fontId="38" fillId="0" borderId="0"/>
    <xf numFmtId="0" fontId="38" fillId="0" borderId="0"/>
    <xf numFmtId="0" fontId="38" fillId="0" borderId="0"/>
    <xf numFmtId="0" fontId="38" fillId="0" borderId="0"/>
    <xf numFmtId="0" fontId="38" fillId="0" borderId="0"/>
    <xf numFmtId="0" fontId="38" fillId="0" borderId="0"/>
    <xf numFmtId="0" fontId="47" fillId="0" borderId="0"/>
    <xf numFmtId="0" fontId="1" fillId="0" borderId="0"/>
    <xf numFmtId="0" fontId="38" fillId="0" borderId="0"/>
    <xf numFmtId="0" fontId="38" fillId="0" borderId="0"/>
    <xf numFmtId="0" fontId="1" fillId="0" borderId="0"/>
    <xf numFmtId="0" fontId="1" fillId="0" borderId="0"/>
    <xf numFmtId="0" fontId="38" fillId="0" borderId="0"/>
    <xf numFmtId="0" fontId="38" fillId="33" borderId="15" applyNumberFormat="0" applyFont="0" applyAlignment="0" applyProtection="0"/>
    <xf numFmtId="0" fontId="38" fillId="33" borderId="15" applyNumberFormat="0" applyFont="0" applyAlignment="0" applyProtection="0"/>
    <xf numFmtId="0" fontId="48" fillId="30" borderId="16" applyNumberFormat="0" applyAlignment="0" applyProtection="0"/>
    <xf numFmtId="0" fontId="22" fillId="0" borderId="0" applyNumberFormat="0" applyFill="0" applyBorder="0" applyProtection="0"/>
    <xf numFmtId="0" fontId="49" fillId="0" borderId="0" applyNumberFormat="0" applyFill="0" applyBorder="0" applyAlignment="0" applyProtection="0"/>
    <xf numFmtId="0" fontId="39" fillId="0" borderId="0" applyNumberFormat="0" applyFill="0" applyBorder="0" applyAlignment="0" applyProtection="0"/>
    <xf numFmtId="0" fontId="50" fillId="0" borderId="0" applyNumberFormat="0" applyFill="0" applyBorder="0" applyAlignment="0" applyProtection="0"/>
    <xf numFmtId="0" fontId="41" fillId="0" borderId="12" applyNumberFormat="0" applyFill="0" applyAlignment="0" applyProtection="0"/>
    <xf numFmtId="0" fontId="42" fillId="0" borderId="13" applyNumberFormat="0" applyFill="0" applyAlignment="0" applyProtection="0"/>
    <xf numFmtId="0" fontId="43" fillId="0" borderId="14" applyNumberFormat="0" applyFill="0" applyAlignment="0" applyProtection="0"/>
    <xf numFmtId="0" fontId="43" fillId="0" borderId="0" applyNumberFormat="0" applyFill="0" applyBorder="0" applyAlignment="0" applyProtection="0"/>
    <xf numFmtId="0" fontId="50" fillId="0" borderId="0" applyNumberFormat="0" applyFill="0" applyBorder="0" applyAlignment="0" applyProtection="0"/>
    <xf numFmtId="0" fontId="51" fillId="0" borderId="17" applyNumberFormat="0" applyFill="0" applyAlignment="0" applyProtection="0"/>
    <xf numFmtId="0" fontId="51" fillId="0" borderId="17" applyNumberFormat="0" applyFill="0" applyAlignment="0" applyProtection="0"/>
    <xf numFmtId="0" fontId="34" fillId="13" borderId="0" applyNumberFormat="0" applyBorder="0" applyAlignment="0" applyProtection="0"/>
    <xf numFmtId="0" fontId="40" fillId="14" borderId="0" applyNumberFormat="0" applyBorder="0" applyAlignment="0" applyProtection="0"/>
    <xf numFmtId="171" fontId="45" fillId="0" borderId="0" applyFont="0" applyFill="0" applyBorder="0" applyAlignment="0" applyProtection="0"/>
    <xf numFmtId="0" fontId="49" fillId="0" borderId="0" applyNumberFormat="0" applyFill="0" applyBorder="0" applyAlignment="0" applyProtection="0"/>
  </cellStyleXfs>
  <cellXfs count="462">
    <xf numFmtId="0" fontId="0" fillId="0" borderId="0" xfId="0"/>
    <xf numFmtId="0" fontId="5" fillId="3" borderId="2" xfId="0" applyFont="1" applyFill="1" applyBorder="1" applyAlignment="1">
      <alignment horizontal="right" vertical="center" wrapText="1"/>
    </xf>
    <xf numFmtId="3" fontId="5" fillId="2" borderId="3" xfId="0" applyNumberFormat="1" applyFont="1" applyFill="1" applyBorder="1" applyAlignment="1">
      <alignment horizontal="right" vertical="center" wrapText="1"/>
    </xf>
    <xf numFmtId="3" fontId="5" fillId="3" borderId="3" xfId="0" applyNumberFormat="1" applyFont="1" applyFill="1" applyBorder="1" applyAlignment="1">
      <alignment horizontal="right" vertical="center" wrapText="1"/>
    </xf>
    <xf numFmtId="0" fontId="5" fillId="2" borderId="3" xfId="0" applyFont="1" applyFill="1" applyBorder="1" applyAlignment="1">
      <alignment horizontal="right" vertical="center" wrapText="1"/>
    </xf>
    <xf numFmtId="164" fontId="5" fillId="2" borderId="3" xfId="0" applyNumberFormat="1" applyFont="1" applyFill="1" applyBorder="1" applyAlignment="1">
      <alignment horizontal="right" vertical="center" wrapText="1"/>
    </xf>
    <xf numFmtId="3" fontId="6" fillId="4" borderId="3" xfId="0" applyNumberFormat="1" applyFont="1" applyFill="1" applyBorder="1" applyAlignment="1">
      <alignment horizontal="right" vertical="center" wrapText="1"/>
    </xf>
    <xf numFmtId="0" fontId="6" fillId="4" borderId="3" xfId="0" applyFont="1" applyFill="1" applyBorder="1" applyAlignment="1">
      <alignment horizontal="right" vertical="center" wrapText="1"/>
    </xf>
    <xf numFmtId="164" fontId="6" fillId="4" borderId="2" xfId="0" applyNumberFormat="1" applyFont="1" applyFill="1" applyBorder="1" applyAlignment="1">
      <alignment horizontal="right" vertical="center" wrapText="1"/>
    </xf>
    <xf numFmtId="0" fontId="6" fillId="4" borderId="2" xfId="0" applyFont="1" applyFill="1" applyBorder="1" applyAlignment="1">
      <alignment vertical="center" wrapText="1"/>
    </xf>
    <xf numFmtId="3" fontId="6" fillId="4" borderId="2" xfId="0" applyNumberFormat="1" applyFont="1" applyFill="1" applyBorder="1" applyAlignment="1">
      <alignment horizontal="right" vertical="center" wrapText="1"/>
    </xf>
    <xf numFmtId="0" fontId="6" fillId="4" borderId="2" xfId="0" applyFont="1" applyFill="1" applyBorder="1" applyAlignment="1">
      <alignment horizontal="right" vertical="center" wrapText="1"/>
    </xf>
    <xf numFmtId="0" fontId="3" fillId="0" borderId="2" xfId="0" applyFont="1" applyBorder="1" applyAlignment="1"/>
    <xf numFmtId="0" fontId="5" fillId="0" borderId="2" xfId="0" applyFont="1" applyBorder="1" applyAlignment="1">
      <alignment wrapText="1"/>
    </xf>
    <xf numFmtId="3" fontId="5" fillId="5" borderId="1" xfId="0" applyNumberFormat="1" applyFont="1" applyFill="1" applyBorder="1" applyAlignment="1">
      <alignment horizontal="right" wrapText="1"/>
    </xf>
    <xf numFmtId="0" fontId="5" fillId="0" borderId="1" xfId="0" applyFont="1" applyBorder="1" applyAlignment="1">
      <alignment horizontal="right" wrapText="1"/>
    </xf>
    <xf numFmtId="3" fontId="5" fillId="0" borderId="1" xfId="0" applyNumberFormat="1" applyFont="1" applyBorder="1" applyAlignment="1">
      <alignment horizontal="right" wrapText="1"/>
    </xf>
    <xf numFmtId="0" fontId="5" fillId="5" borderId="1" xfId="0" applyFont="1" applyFill="1" applyBorder="1" applyAlignment="1">
      <alignment horizontal="right" wrapText="1"/>
    </xf>
    <xf numFmtId="164" fontId="5" fillId="5" borderId="1" xfId="0" applyNumberFormat="1" applyFont="1" applyFill="1" applyBorder="1" applyAlignment="1">
      <alignment horizontal="right" wrapText="1"/>
    </xf>
    <xf numFmtId="164" fontId="5" fillId="0" borderId="1" xfId="0" applyNumberFormat="1" applyFont="1" applyBorder="1" applyAlignment="1">
      <alignment horizontal="right" wrapText="1"/>
    </xf>
    <xf numFmtId="0" fontId="5" fillId="0" borderId="3" xfId="0" applyFont="1" applyBorder="1" applyAlignment="1">
      <alignment horizontal="right" wrapText="1"/>
    </xf>
    <xf numFmtId="0" fontId="5" fillId="5" borderId="3" xfId="0" applyFont="1" applyFill="1" applyBorder="1" applyAlignment="1">
      <alignment horizontal="right" wrapText="1"/>
    </xf>
    <xf numFmtId="164" fontId="5" fillId="5" borderId="3" xfId="0" applyNumberFormat="1" applyFont="1" applyFill="1" applyBorder="1" applyAlignment="1">
      <alignment horizontal="right" wrapText="1"/>
    </xf>
    <xf numFmtId="164" fontId="5" fillId="0" borderId="3" xfId="0" applyNumberFormat="1" applyFont="1" applyBorder="1" applyAlignment="1">
      <alignment horizontal="right" wrapText="1"/>
    </xf>
    <xf numFmtId="0" fontId="6" fillId="4" borderId="3" xfId="0" applyFont="1" applyFill="1" applyBorder="1" applyAlignment="1">
      <alignment horizontal="right" wrapText="1"/>
    </xf>
    <xf numFmtId="0" fontId="2" fillId="0" borderId="0" xfId="0" applyFont="1" applyAlignment="1"/>
    <xf numFmtId="3" fontId="5" fillId="6" borderId="3" xfId="0" applyNumberFormat="1" applyFont="1" applyFill="1" applyBorder="1" applyAlignment="1">
      <alignment horizontal="right" wrapText="1"/>
    </xf>
    <xf numFmtId="165" fontId="5" fillId="6" borderId="3" xfId="0" applyNumberFormat="1" applyFont="1" applyFill="1" applyBorder="1" applyAlignment="1">
      <alignment horizontal="right" wrapText="1"/>
    </xf>
    <xf numFmtId="165" fontId="5" fillId="5" borderId="3" xfId="0" applyNumberFormat="1" applyFont="1" applyFill="1" applyBorder="1" applyAlignment="1">
      <alignment horizontal="right" wrapText="1"/>
    </xf>
    <xf numFmtId="165" fontId="6" fillId="4" borderId="3" xfId="0" applyNumberFormat="1" applyFont="1" applyFill="1" applyBorder="1" applyAlignment="1">
      <alignment horizontal="right" wrapText="1"/>
    </xf>
    <xf numFmtId="0" fontId="0" fillId="0" borderId="0" xfId="0"/>
    <xf numFmtId="0" fontId="5" fillId="6" borderId="3" xfId="0" applyFont="1" applyFill="1" applyBorder="1" applyAlignment="1">
      <alignment horizontal="right" wrapText="1"/>
    </xf>
    <xf numFmtId="0" fontId="5" fillId="0" borderId="3" xfId="0" applyFont="1" applyBorder="1" applyAlignment="1">
      <alignment vertical="center" wrapText="1"/>
    </xf>
    <xf numFmtId="164" fontId="5" fillId="5" borderId="3" xfId="0" applyNumberFormat="1" applyFont="1" applyFill="1" applyBorder="1" applyAlignment="1">
      <alignment horizontal="right" vertical="center" wrapText="1"/>
    </xf>
    <xf numFmtId="164" fontId="5" fillId="0" borderId="3" xfId="0" applyNumberFormat="1" applyFont="1" applyBorder="1" applyAlignment="1">
      <alignment horizontal="right" vertical="center" wrapText="1"/>
    </xf>
    <xf numFmtId="164" fontId="5" fillId="7" borderId="3" xfId="0" applyNumberFormat="1" applyFont="1" applyFill="1" applyBorder="1" applyAlignment="1">
      <alignment horizontal="right" vertical="center" wrapText="1"/>
    </xf>
    <xf numFmtId="164" fontId="5" fillId="6" borderId="3" xfId="0" applyNumberFormat="1" applyFont="1" applyFill="1" applyBorder="1" applyAlignment="1">
      <alignment horizontal="right" vertical="center" wrapText="1"/>
    </xf>
    <xf numFmtId="164" fontId="6" fillId="4" borderId="3" xfId="0" applyNumberFormat="1" applyFont="1" applyFill="1" applyBorder="1" applyAlignment="1">
      <alignment wrapText="1"/>
    </xf>
    <xf numFmtId="0" fontId="7" fillId="0" borderId="0" xfId="0" applyFont="1" applyAlignment="1"/>
    <xf numFmtId="0" fontId="6" fillId="4" borderId="3" xfId="0" applyFont="1" applyFill="1" applyBorder="1" applyAlignment="1">
      <alignment vertical="center" wrapText="1"/>
    </xf>
    <xf numFmtId="164" fontId="6" fillId="4" borderId="3" xfId="0" applyNumberFormat="1" applyFont="1" applyFill="1" applyBorder="1" applyAlignment="1">
      <alignment horizontal="right" vertical="center" wrapText="1"/>
    </xf>
    <xf numFmtId="0" fontId="2" fillId="0" borderId="0" xfId="0" applyFont="1" applyAlignment="1">
      <alignment horizontal="justify"/>
    </xf>
    <xf numFmtId="0" fontId="0" fillId="0" borderId="0" xfId="0" applyAlignment="1"/>
    <xf numFmtId="0" fontId="0" fillId="0" borderId="0" xfId="0" applyBorder="1" applyAlignment="1"/>
    <xf numFmtId="0" fontId="8" fillId="0" borderId="0" xfId="0" applyFont="1"/>
    <xf numFmtId="0" fontId="9" fillId="0" borderId="0" xfId="0" applyFont="1" applyAlignment="1">
      <alignment horizontal="left" vertical="center"/>
    </xf>
    <xf numFmtId="0" fontId="10" fillId="6" borderId="3" xfId="0" applyFont="1" applyFill="1" applyBorder="1" applyAlignment="1">
      <alignment horizontal="left" wrapText="1"/>
    </xf>
    <xf numFmtId="3" fontId="10" fillId="7" borderId="3" xfId="0" applyNumberFormat="1" applyFont="1" applyFill="1" applyBorder="1" applyAlignment="1">
      <alignment horizontal="right" vertical="center"/>
    </xf>
    <xf numFmtId="3" fontId="10" fillId="6" borderId="3" xfId="0" applyNumberFormat="1" applyFont="1" applyFill="1" applyBorder="1" applyAlignment="1">
      <alignment horizontal="right" vertical="center"/>
    </xf>
    <xf numFmtId="164" fontId="10" fillId="6" borderId="3" xfId="0" applyNumberFormat="1" applyFont="1" applyFill="1" applyBorder="1" applyAlignment="1">
      <alignment horizontal="right" vertical="center"/>
    </xf>
    <xf numFmtId="164" fontId="10" fillId="7" borderId="3" xfId="0" applyNumberFormat="1" applyFont="1" applyFill="1" applyBorder="1" applyAlignment="1">
      <alignment horizontal="right" vertical="center"/>
    </xf>
    <xf numFmtId="0" fontId="11" fillId="4" borderId="3" xfId="0" applyFont="1" applyFill="1" applyBorder="1" applyAlignment="1">
      <alignment horizontal="left" wrapText="1"/>
    </xf>
    <xf numFmtId="3" fontId="11" fillId="4" borderId="3" xfId="0" applyNumberFormat="1" applyFont="1" applyFill="1" applyBorder="1" applyAlignment="1">
      <alignment horizontal="right" vertical="center" wrapText="1"/>
    </xf>
    <xf numFmtId="164" fontId="11" fillId="4" borderId="3" xfId="0" applyNumberFormat="1" applyFont="1" applyFill="1" applyBorder="1" applyAlignment="1">
      <alignment horizontal="right" vertical="center" wrapText="1"/>
    </xf>
    <xf numFmtId="0" fontId="7" fillId="0" borderId="0" xfId="0" applyFont="1" applyFill="1" applyAlignment="1">
      <alignment horizontal="left" vertical="top"/>
    </xf>
    <xf numFmtId="0" fontId="7" fillId="6" borderId="0" xfId="0" applyFont="1" applyFill="1" applyAlignment="1">
      <alignment horizontal="left" vertical="top"/>
    </xf>
    <xf numFmtId="0" fontId="7" fillId="8" borderId="0" xfId="0" applyFont="1" applyFill="1" applyAlignment="1">
      <alignment horizontal="left" vertical="top"/>
    </xf>
    <xf numFmtId="0" fontId="2" fillId="6" borderId="0" xfId="0" applyFont="1" applyFill="1" applyAlignment="1">
      <alignment vertical="top"/>
    </xf>
    <xf numFmtId="0" fontId="0" fillId="0" borderId="0" xfId="0"/>
    <xf numFmtId="0" fontId="2" fillId="0" borderId="0" xfId="0" applyFont="1" applyAlignment="1"/>
    <xf numFmtId="0" fontId="9" fillId="0" borderId="0" xfId="0" applyFont="1" applyAlignment="1"/>
    <xf numFmtId="0" fontId="10" fillId="6" borderId="3" xfId="0" applyFont="1" applyFill="1" applyBorder="1" applyAlignment="1">
      <alignment horizontal="left" wrapText="1"/>
    </xf>
    <xf numFmtId="3" fontId="10" fillId="7" borderId="3" xfId="0" applyNumberFormat="1" applyFont="1" applyFill="1" applyBorder="1" applyAlignment="1">
      <alignment horizontal="right" vertical="center"/>
    </xf>
    <xf numFmtId="3" fontId="10" fillId="6" borderId="3" xfId="0" applyNumberFormat="1" applyFont="1" applyFill="1" applyBorder="1" applyAlignment="1">
      <alignment horizontal="right" vertical="center"/>
    </xf>
    <xf numFmtId="164" fontId="10" fillId="6" borderId="3" xfId="0" applyNumberFormat="1" applyFont="1" applyFill="1" applyBorder="1" applyAlignment="1">
      <alignment horizontal="right" vertical="center"/>
    </xf>
    <xf numFmtId="164" fontId="10" fillId="7" borderId="3" xfId="0" applyNumberFormat="1" applyFont="1" applyFill="1" applyBorder="1" applyAlignment="1">
      <alignment horizontal="right" vertical="center"/>
    </xf>
    <xf numFmtId="0" fontId="11" fillId="4" borderId="3" xfId="0" applyFont="1" applyFill="1" applyBorder="1" applyAlignment="1">
      <alignment horizontal="left" wrapText="1"/>
    </xf>
    <xf numFmtId="3" fontId="11" fillId="4" borderId="3" xfId="0" applyNumberFormat="1" applyFont="1" applyFill="1" applyBorder="1" applyAlignment="1">
      <alignment horizontal="right" vertical="center" wrapText="1"/>
    </xf>
    <xf numFmtId="164" fontId="11" fillId="4" borderId="3" xfId="0" applyNumberFormat="1" applyFont="1" applyFill="1" applyBorder="1" applyAlignment="1">
      <alignment horizontal="right" vertical="center" wrapText="1"/>
    </xf>
    <xf numFmtId="0" fontId="7" fillId="0" borderId="0" xfId="0" applyFont="1" applyFill="1" applyAlignment="1">
      <alignment horizontal="left" vertical="top"/>
    </xf>
    <xf numFmtId="2" fontId="8" fillId="0" borderId="0" xfId="0" applyNumberFormat="1" applyFont="1"/>
    <xf numFmtId="0" fontId="7" fillId="6" borderId="0" xfId="0" applyFont="1" applyFill="1" applyAlignment="1">
      <alignment horizontal="left" vertical="top"/>
    </xf>
    <xf numFmtId="0" fontId="12" fillId="6" borderId="0" xfId="0" applyFont="1" applyFill="1"/>
    <xf numFmtId="2" fontId="12" fillId="6" borderId="0" xfId="0" applyNumberFormat="1" applyFont="1" applyFill="1"/>
    <xf numFmtId="0" fontId="12" fillId="0" borderId="0" xfId="0" applyFont="1"/>
    <xf numFmtId="2" fontId="12" fillId="0" borderId="0" xfId="0" applyNumberFormat="1" applyFont="1"/>
    <xf numFmtId="0" fontId="0" fillId="0" borderId="0" xfId="0"/>
    <xf numFmtId="0" fontId="8" fillId="0" borderId="0" xfId="0" applyFont="1"/>
    <xf numFmtId="0" fontId="2" fillId="0" borderId="0" xfId="0" applyFont="1" applyAlignment="1"/>
    <xf numFmtId="0" fontId="9" fillId="0" borderId="0" xfId="0" applyFont="1" applyAlignment="1"/>
    <xf numFmtId="0" fontId="5" fillId="0" borderId="3" xfId="0" applyFont="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3" fontId="5" fillId="7" borderId="3" xfId="0" applyNumberFormat="1" applyFont="1" applyFill="1" applyBorder="1" applyAlignment="1">
      <alignment horizontal="right" wrapText="1"/>
    </xf>
    <xf numFmtId="164" fontId="5" fillId="6" borderId="3" xfId="0" applyNumberFormat="1" applyFont="1" applyFill="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horizontal="right" wrapText="1"/>
    </xf>
    <xf numFmtId="164" fontId="6" fillId="4" borderId="3" xfId="0" applyNumberFormat="1" applyFont="1" applyFill="1" applyBorder="1" applyAlignment="1">
      <alignment horizontal="right" wrapText="1"/>
    </xf>
    <xf numFmtId="0" fontId="7" fillId="0" borderId="0" xfId="0" applyFont="1" applyFill="1" applyAlignment="1">
      <alignment horizontal="left" vertical="top"/>
    </xf>
    <xf numFmtId="0" fontId="5" fillId="6" borderId="3" xfId="0" applyFont="1" applyFill="1" applyBorder="1" applyAlignment="1">
      <alignment horizontal="right" wrapText="1"/>
    </xf>
    <xf numFmtId="0" fontId="13" fillId="6" borderId="0" xfId="0" applyFont="1" applyFill="1" applyAlignment="1">
      <alignment vertical="top"/>
    </xf>
    <xf numFmtId="0" fontId="13" fillId="6" borderId="0" xfId="0" applyFont="1" applyFill="1" applyAlignment="1"/>
    <xf numFmtId="0" fontId="14" fillId="6" borderId="0" xfId="0" applyFont="1" applyFill="1"/>
    <xf numFmtId="0" fontId="9" fillId="0" borderId="0" xfId="0" applyFont="1" applyAlignment="1">
      <alignment vertical="top"/>
    </xf>
    <xf numFmtId="0" fontId="15" fillId="0" borderId="0" xfId="0" applyFont="1" applyAlignment="1">
      <alignment vertical="top"/>
    </xf>
    <xf numFmtId="0" fontId="3" fillId="0" borderId="0" xfId="0" applyFont="1" applyAlignment="1">
      <alignment horizontal="left" vertical="center"/>
    </xf>
    <xf numFmtId="0" fontId="5" fillId="6" borderId="3" xfId="0" applyFont="1" applyFill="1" applyBorder="1" applyAlignment="1">
      <alignment horizontal="right"/>
    </xf>
    <xf numFmtId="0" fontId="4" fillId="6" borderId="3" xfId="0" applyFont="1" applyFill="1" applyBorder="1" applyAlignment="1">
      <alignment horizontal="right"/>
    </xf>
    <xf numFmtId="0" fontId="10" fillId="6" borderId="3" xfId="0" applyFont="1" applyFill="1" applyBorder="1" applyAlignment="1">
      <alignment horizontal="left" vertical="center" wrapText="1"/>
    </xf>
    <xf numFmtId="0" fontId="11" fillId="4" borderId="3" xfId="0" applyFont="1" applyFill="1" applyBorder="1" applyAlignment="1">
      <alignment horizontal="left" vertical="center" wrapText="1"/>
    </xf>
    <xf numFmtId="164" fontId="11" fillId="4" borderId="3" xfId="0" applyNumberFormat="1" applyFont="1" applyFill="1" applyBorder="1" applyAlignment="1">
      <alignment horizontal="right" vertical="center"/>
    </xf>
    <xf numFmtId="0" fontId="14" fillId="0" borderId="0" xfId="0" applyFont="1" applyAlignment="1"/>
    <xf numFmtId="0" fontId="14" fillId="0" borderId="0" xfId="0" applyFont="1"/>
    <xf numFmtId="164" fontId="10" fillId="7" borderId="3" xfId="0" applyNumberFormat="1" applyFont="1" applyFill="1" applyBorder="1" applyAlignment="1">
      <alignment horizontal="right"/>
    </xf>
    <xf numFmtId="164" fontId="10" fillId="6" borderId="3" xfId="0" applyNumberFormat="1" applyFont="1" applyFill="1" applyBorder="1" applyAlignment="1">
      <alignment horizontal="right"/>
    </xf>
    <xf numFmtId="164" fontId="11" fillId="4" borderId="3" xfId="0" applyNumberFormat="1" applyFont="1" applyFill="1" applyBorder="1" applyAlignment="1">
      <alignment horizontal="right"/>
    </xf>
    <xf numFmtId="0" fontId="15" fillId="0" borderId="0" xfId="0" applyFont="1" applyBorder="1" applyAlignment="1"/>
    <xf numFmtId="0" fontId="10" fillId="6" borderId="2" xfId="0" applyFont="1" applyFill="1" applyBorder="1" applyAlignment="1">
      <alignment horizontal="left" vertical="center" wrapText="1"/>
    </xf>
    <xf numFmtId="0" fontId="10" fillId="7" borderId="3" xfId="0" applyFont="1" applyFill="1" applyBorder="1" applyAlignment="1">
      <alignment horizontal="right" vertical="center"/>
    </xf>
    <xf numFmtId="0" fontId="10" fillId="0" borderId="3" xfId="0" applyFont="1" applyFill="1" applyBorder="1" applyAlignment="1">
      <alignment horizontal="right" vertical="center"/>
    </xf>
    <xf numFmtId="0" fontId="17" fillId="7" borderId="3" xfId="0" applyFont="1" applyFill="1" applyBorder="1" applyAlignment="1">
      <alignment horizontal="right" vertical="center"/>
    </xf>
    <xf numFmtId="0" fontId="10" fillId="0" borderId="3" xfId="0" applyFont="1" applyFill="1" applyBorder="1" applyAlignment="1">
      <alignment horizontal="right"/>
    </xf>
    <xf numFmtId="0" fontId="10" fillId="7" borderId="3" xfId="0" applyFont="1" applyFill="1" applyBorder="1" applyAlignment="1">
      <alignment horizontal="right"/>
    </xf>
    <xf numFmtId="0" fontId="17" fillId="0" borderId="3" xfId="0" applyFont="1" applyFill="1" applyBorder="1" applyAlignment="1">
      <alignment horizontal="right"/>
    </xf>
    <xf numFmtId="3" fontId="11" fillId="4" borderId="3" xfId="0" applyNumberFormat="1" applyFont="1" applyFill="1" applyBorder="1" applyAlignment="1">
      <alignment horizontal="right" wrapText="1"/>
    </xf>
    <xf numFmtId="0" fontId="2" fillId="0" borderId="0" xfId="0" applyFont="1"/>
    <xf numFmtId="0" fontId="5" fillId="9" borderId="3" xfId="0" applyFont="1" applyFill="1" applyBorder="1" applyAlignment="1">
      <alignment horizontal="right"/>
    </xf>
    <xf numFmtId="0" fontId="10" fillId="9" borderId="3" xfId="0" applyFont="1" applyFill="1" applyBorder="1" applyAlignment="1">
      <alignment horizontal="left" vertical="center" wrapText="1"/>
    </xf>
    <xf numFmtId="3" fontId="10" fillId="10" borderId="3" xfId="0" applyNumberFormat="1" applyFont="1" applyFill="1" applyBorder="1" applyAlignment="1">
      <alignment horizontal="right" vertical="center"/>
    </xf>
    <xf numFmtId="3" fontId="10" fillId="9" borderId="3" xfId="0" applyNumberFormat="1" applyFont="1" applyFill="1" applyBorder="1" applyAlignment="1">
      <alignment horizontal="right" vertical="center"/>
    </xf>
    <xf numFmtId="164" fontId="10" fillId="9" borderId="3" xfId="0" applyNumberFormat="1" applyFont="1" applyFill="1" applyBorder="1" applyAlignment="1">
      <alignment horizontal="right" vertical="center"/>
    </xf>
    <xf numFmtId="164" fontId="10" fillId="10" borderId="3" xfId="0" applyNumberFormat="1" applyFont="1" applyFill="1" applyBorder="1" applyAlignment="1">
      <alignment horizontal="right" vertical="center"/>
    </xf>
    <xf numFmtId="3" fontId="10" fillId="9" borderId="3" xfId="0" applyNumberFormat="1" applyFont="1" applyFill="1" applyBorder="1" applyAlignment="1">
      <alignment horizontal="right" vertical="center" wrapText="1"/>
    </xf>
    <xf numFmtId="3" fontId="10" fillId="10" borderId="3" xfId="0" applyNumberFormat="1" applyFont="1" applyFill="1" applyBorder="1" applyAlignment="1">
      <alignment horizontal="right" vertical="center" wrapText="1"/>
    </xf>
    <xf numFmtId="164" fontId="10" fillId="9" borderId="3" xfId="0" applyNumberFormat="1" applyFont="1" applyFill="1" applyBorder="1" applyAlignment="1">
      <alignment horizontal="right" vertical="center" wrapText="1"/>
    </xf>
    <xf numFmtId="164" fontId="10" fillId="10" borderId="3" xfId="0" applyNumberFormat="1" applyFont="1" applyFill="1" applyBorder="1" applyAlignment="1">
      <alignment horizontal="right" vertical="center" wrapText="1"/>
    </xf>
    <xf numFmtId="0" fontId="11" fillId="11" borderId="3" xfId="0" applyFont="1" applyFill="1" applyBorder="1" applyAlignment="1">
      <alignment horizontal="left" vertical="center" wrapText="1"/>
    </xf>
    <xf numFmtId="3" fontId="11" fillId="11" borderId="3" xfId="0" applyNumberFormat="1" applyFont="1" applyFill="1" applyBorder="1" applyAlignment="1">
      <alignment horizontal="right" vertical="center" wrapText="1"/>
    </xf>
    <xf numFmtId="164" fontId="11" fillId="11" borderId="3" xfId="0" applyNumberFormat="1" applyFont="1" applyFill="1" applyBorder="1" applyAlignment="1">
      <alignment horizontal="right" vertical="center" wrapText="1"/>
    </xf>
    <xf numFmtId="3" fontId="10" fillId="0" borderId="3" xfId="0" applyNumberFormat="1" applyFont="1" applyBorder="1" applyAlignment="1">
      <alignment horizontal="right" vertical="center"/>
    </xf>
    <xf numFmtId="164" fontId="10" fillId="7" borderId="3" xfId="0" applyNumberFormat="1" applyFont="1" applyFill="1" applyBorder="1" applyAlignment="1">
      <alignment horizontal="right" vertical="center" wrapText="1"/>
    </xf>
    <xf numFmtId="164" fontId="10" fillId="0" borderId="3" xfId="0" applyNumberFormat="1" applyFont="1" applyBorder="1" applyAlignment="1">
      <alignment horizontal="right" vertical="center"/>
    </xf>
    <xf numFmtId="0" fontId="19" fillId="0" borderId="0" xfId="0" applyFont="1" applyAlignment="1"/>
    <xf numFmtId="166" fontId="19" fillId="0" borderId="0" xfId="0" applyNumberFormat="1" applyFont="1" applyAlignment="1"/>
    <xf numFmtId="0" fontId="4" fillId="6" borderId="3" xfId="0" applyFont="1" applyFill="1" applyBorder="1" applyAlignment="1">
      <alignment wrapText="1"/>
    </xf>
    <xf numFmtId="0" fontId="5" fillId="0" borderId="3" xfId="0" applyFont="1" applyFill="1" applyBorder="1" applyAlignment="1">
      <alignment horizontal="right"/>
    </xf>
    <xf numFmtId="0" fontId="5" fillId="0" borderId="3" xfId="0" applyFont="1" applyFill="1" applyBorder="1" applyAlignment="1">
      <alignment horizontal="right" wrapText="1"/>
    </xf>
    <xf numFmtId="0" fontId="5" fillId="0" borderId="3" xfId="0" applyFont="1" applyBorder="1" applyAlignment="1">
      <alignment horizontal="left" vertical="center"/>
    </xf>
    <xf numFmtId="3" fontId="5" fillId="7" borderId="3" xfId="0" applyNumberFormat="1" applyFont="1" applyFill="1" applyBorder="1" applyAlignment="1">
      <alignment vertical="center" wrapText="1"/>
    </xf>
    <xf numFmtId="3" fontId="5" fillId="0" borderId="3" xfId="0" applyNumberFormat="1" applyFont="1" applyBorder="1" applyAlignment="1">
      <alignment vertical="center" wrapText="1"/>
    </xf>
    <xf numFmtId="164" fontId="10" fillId="0" borderId="3" xfId="0" applyNumberFormat="1" applyFont="1" applyBorder="1" applyAlignment="1">
      <alignment vertical="center"/>
    </xf>
    <xf numFmtId="164" fontId="10" fillId="7"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0" fontId="5" fillId="0" borderId="3" xfId="0" applyFont="1" applyBorder="1" applyAlignment="1">
      <alignment horizontal="left" wrapText="1"/>
    </xf>
    <xf numFmtId="1" fontId="5" fillId="0" borderId="3" xfId="0" applyNumberFormat="1" applyFont="1" applyBorder="1" applyAlignment="1">
      <alignment horizontal="right" wrapText="1"/>
    </xf>
    <xf numFmtId="1" fontId="5" fillId="7" borderId="3" xfId="0" applyNumberFormat="1" applyFont="1" applyFill="1" applyBorder="1" applyAlignment="1">
      <alignment horizontal="right" wrapText="1"/>
    </xf>
    <xf numFmtId="164" fontId="5" fillId="7" borderId="3" xfId="0" applyNumberFormat="1" applyFont="1" applyFill="1" applyBorder="1" applyAlignment="1">
      <alignment horizontal="right" wrapText="1"/>
    </xf>
    <xf numFmtId="0" fontId="11" fillId="4" borderId="3" xfId="0" applyFont="1" applyFill="1" applyBorder="1" applyAlignment="1">
      <alignment horizontal="left" vertical="center"/>
    </xf>
    <xf numFmtId="3" fontId="11" fillId="4" borderId="3" xfId="0" applyNumberFormat="1" applyFont="1" applyFill="1" applyBorder="1" applyAlignment="1">
      <alignment vertical="center" wrapText="1"/>
    </xf>
    <xf numFmtId="164" fontId="11" fillId="4" borderId="3" xfId="0" applyNumberFormat="1" applyFont="1" applyFill="1" applyBorder="1" applyAlignment="1">
      <alignment vertical="center"/>
    </xf>
    <xf numFmtId="0" fontId="7" fillId="0" borderId="0" xfId="0" applyFont="1" applyBorder="1" applyAlignment="1">
      <alignment horizontal="justify" vertical="center"/>
    </xf>
    <xf numFmtId="0" fontId="7" fillId="0" borderId="0" xfId="0" applyFont="1" applyBorder="1" applyAlignment="1">
      <alignment horizontal="left" wrapText="1"/>
    </xf>
    <xf numFmtId="0" fontId="2" fillId="0" borderId="0" xfId="0" applyFont="1" applyBorder="1" applyAlignment="1"/>
    <xf numFmtId="0" fontId="9" fillId="0" borderId="0" xfId="0" applyFont="1" applyBorder="1" applyAlignment="1">
      <alignment horizontal="left" vertical="center"/>
    </xf>
    <xf numFmtId="2" fontId="5" fillId="6" borderId="3" xfId="0" applyNumberFormat="1" applyFont="1" applyFill="1" applyBorder="1" applyAlignment="1">
      <alignment horizontal="right" wrapText="1"/>
    </xf>
    <xf numFmtId="0" fontId="5" fillId="6" borderId="3" xfId="0" applyFont="1" applyFill="1" applyBorder="1" applyAlignment="1">
      <alignment horizontal="left" vertical="center"/>
    </xf>
    <xf numFmtId="0" fontId="5" fillId="7" borderId="3" xfId="0" applyFont="1" applyFill="1" applyBorder="1" applyAlignment="1">
      <alignment vertical="center" wrapText="1"/>
    </xf>
    <xf numFmtId="0" fontId="5" fillId="6" borderId="3" xfId="0" applyFont="1" applyFill="1" applyBorder="1" applyAlignment="1">
      <alignment horizontal="right" vertical="center" wrapText="1"/>
    </xf>
    <xf numFmtId="0" fontId="5" fillId="6" borderId="3" xfId="0" applyFont="1" applyFill="1" applyBorder="1" applyAlignment="1">
      <alignment vertical="center" wrapText="1"/>
    </xf>
    <xf numFmtId="164" fontId="5" fillId="6" borderId="3" xfId="0" applyNumberFormat="1" applyFont="1" applyFill="1" applyBorder="1" applyAlignment="1">
      <alignment vertical="center" wrapText="1"/>
    </xf>
    <xf numFmtId="168" fontId="5" fillId="7" borderId="3" xfId="1" applyNumberFormat="1" applyFont="1" applyFill="1" applyBorder="1" applyAlignment="1">
      <alignment vertical="center" wrapText="1"/>
    </xf>
    <xf numFmtId="0" fontId="11" fillId="4" borderId="3" xfId="0" applyFont="1" applyFill="1" applyBorder="1" applyAlignment="1">
      <alignment vertical="center" wrapText="1"/>
    </xf>
    <xf numFmtId="1" fontId="11" fillId="4" borderId="3" xfId="0" applyNumberFormat="1" applyFont="1" applyFill="1" applyBorder="1" applyAlignment="1">
      <alignment horizontal="right" vertical="center" wrapText="1"/>
    </xf>
    <xf numFmtId="0" fontId="11" fillId="4" borderId="3" xfId="0" applyFont="1" applyFill="1" applyBorder="1" applyAlignment="1">
      <alignment horizontal="right" vertical="center" wrapText="1"/>
    </xf>
    <xf numFmtId="168" fontId="11" fillId="4" borderId="3" xfId="1" applyNumberFormat="1" applyFont="1" applyFill="1" applyBorder="1" applyAlignment="1">
      <alignment vertical="center" wrapText="1"/>
    </xf>
    <xf numFmtId="164" fontId="11" fillId="4" borderId="3" xfId="0" applyNumberFormat="1" applyFont="1" applyFill="1" applyBorder="1" applyAlignment="1">
      <alignment vertical="center" wrapText="1"/>
    </xf>
    <xf numFmtId="0" fontId="7" fillId="0" borderId="0" xfId="0" applyFont="1" applyBorder="1" applyAlignment="1">
      <alignment horizontal="left" vertical="center"/>
    </xf>
    <xf numFmtId="0" fontId="21" fillId="0" borderId="0" xfId="0" applyFont="1" applyAlignment="1"/>
    <xf numFmtId="1" fontId="6" fillId="4" borderId="3" xfId="0" applyNumberFormat="1" applyFont="1" applyFill="1" applyBorder="1" applyAlignment="1">
      <alignment horizontal="right" wrapText="1"/>
    </xf>
    <xf numFmtId="0" fontId="5" fillId="3" borderId="3" xfId="0" applyFont="1" applyFill="1" applyBorder="1" applyAlignment="1">
      <alignment horizontal="right" vertical="center" wrapText="1"/>
    </xf>
    <xf numFmtId="0" fontId="5" fillId="3" borderId="3" xfId="0" quotePrefix="1" applyFont="1" applyFill="1" applyBorder="1" applyAlignment="1">
      <alignment horizontal="right" vertical="center" wrapText="1"/>
    </xf>
    <xf numFmtId="0" fontId="5" fillId="3" borderId="3" xfId="0" applyFont="1" applyFill="1" applyBorder="1" applyAlignment="1">
      <alignment vertical="center" wrapText="1"/>
    </xf>
    <xf numFmtId="0" fontId="5" fillId="5" borderId="3" xfId="0" applyFont="1" applyFill="1" applyBorder="1" applyAlignment="1">
      <alignment horizontal="right" vertical="center" wrapText="1"/>
    </xf>
    <xf numFmtId="3" fontId="5" fillId="6" borderId="3" xfId="0" applyNumberFormat="1" applyFont="1" applyFill="1" applyBorder="1" applyAlignment="1">
      <alignment horizontal="right" vertical="center"/>
    </xf>
    <xf numFmtId="0" fontId="5" fillId="5" borderId="3" xfId="0" applyFont="1" applyFill="1" applyBorder="1" applyAlignment="1">
      <alignment horizontal="right" vertical="center"/>
    </xf>
    <xf numFmtId="1" fontId="5" fillId="5" borderId="3" xfId="0" applyNumberFormat="1" applyFont="1" applyFill="1" applyBorder="1" applyAlignment="1">
      <alignment horizontal="right" vertical="center" wrapText="1"/>
    </xf>
    <xf numFmtId="1" fontId="5" fillId="6" borderId="3" xfId="0" applyNumberFormat="1" applyFont="1" applyFill="1" applyBorder="1" applyAlignment="1">
      <alignment horizontal="right" vertical="center" wrapText="1"/>
    </xf>
    <xf numFmtId="1" fontId="5" fillId="3" borderId="3" xfId="0" applyNumberFormat="1" applyFont="1" applyFill="1" applyBorder="1" applyAlignment="1">
      <alignment horizontal="right" vertical="center" wrapText="1"/>
    </xf>
    <xf numFmtId="1" fontId="23" fillId="5" borderId="3" xfId="0" applyNumberFormat="1" applyFont="1" applyFill="1" applyBorder="1" applyAlignment="1">
      <alignment horizontal="right" vertical="center" wrapText="1"/>
    </xf>
    <xf numFmtId="0" fontId="4" fillId="3" borderId="3" xfId="0" applyFont="1" applyFill="1" applyBorder="1" applyAlignment="1">
      <alignment vertical="center" wrapText="1"/>
    </xf>
    <xf numFmtId="0" fontId="4" fillId="5" borderId="3" xfId="0" applyFont="1" applyFill="1" applyBorder="1" applyAlignment="1">
      <alignment horizontal="right" vertical="center" wrapText="1"/>
    </xf>
    <xf numFmtId="164" fontId="4" fillId="7" borderId="3" xfId="0" applyNumberFormat="1" applyFont="1" applyFill="1" applyBorder="1" applyAlignment="1">
      <alignment horizontal="right" vertical="center" wrapText="1"/>
    </xf>
    <xf numFmtId="3" fontId="4" fillId="6" borderId="3" xfId="0" applyNumberFormat="1" applyFont="1" applyFill="1" applyBorder="1" applyAlignment="1">
      <alignment horizontal="right" vertical="center"/>
    </xf>
    <xf numFmtId="164" fontId="4" fillId="6" borderId="3" xfId="0" applyNumberFormat="1" applyFont="1" applyFill="1" applyBorder="1" applyAlignment="1">
      <alignment horizontal="right" vertical="center" wrapText="1"/>
    </xf>
    <xf numFmtId="0" fontId="4" fillId="5" borderId="3" xfId="0" applyFont="1" applyFill="1" applyBorder="1" applyAlignment="1">
      <alignment horizontal="right" vertical="center"/>
    </xf>
    <xf numFmtId="1" fontId="4" fillId="5" borderId="3" xfId="0" applyNumberFormat="1" applyFont="1" applyFill="1" applyBorder="1" applyAlignment="1">
      <alignment horizontal="right" vertical="center" wrapText="1"/>
    </xf>
    <xf numFmtId="1" fontId="4" fillId="3" borderId="3" xfId="0" applyNumberFormat="1" applyFont="1" applyFill="1" applyBorder="1" applyAlignment="1">
      <alignment horizontal="right" vertical="center" wrapText="1"/>
    </xf>
    <xf numFmtId="0" fontId="5" fillId="6" borderId="3" xfId="0" applyFont="1" applyFill="1" applyBorder="1" applyAlignment="1">
      <alignment horizontal="right" vertical="center"/>
    </xf>
    <xf numFmtId="0" fontId="4" fillId="0" borderId="3" xfId="0" applyFont="1" applyBorder="1" applyAlignment="1">
      <alignment vertical="center" wrapText="1"/>
    </xf>
    <xf numFmtId="3" fontId="4" fillId="6" borderId="3" xfId="0" applyNumberFormat="1" applyFont="1" applyFill="1" applyBorder="1" applyAlignment="1">
      <alignment horizontal="right" vertical="center" wrapText="1"/>
    </xf>
    <xf numFmtId="1" fontId="4" fillId="0" borderId="3" xfId="0" applyNumberFormat="1" applyFont="1" applyBorder="1" applyAlignment="1">
      <alignment horizontal="right" vertical="center" wrapText="1"/>
    </xf>
    <xf numFmtId="1" fontId="6" fillId="4" borderId="3" xfId="0" applyNumberFormat="1" applyFont="1" applyFill="1" applyBorder="1" applyAlignment="1">
      <alignment horizontal="right" vertical="center" wrapText="1"/>
    </xf>
    <xf numFmtId="0" fontId="5" fillId="6" borderId="5" xfId="0" applyFont="1" applyFill="1" applyBorder="1" applyAlignment="1">
      <alignment horizontal="right" wrapText="1"/>
    </xf>
    <xf numFmtId="0" fontId="10" fillId="3" borderId="5" xfId="0" applyFont="1" applyFill="1" applyBorder="1" applyAlignment="1">
      <alignment wrapText="1"/>
    </xf>
    <xf numFmtId="164" fontId="5" fillId="5" borderId="5" xfId="0" applyNumberFormat="1" applyFont="1" applyFill="1" applyBorder="1" applyAlignment="1">
      <alignment horizontal="right" wrapText="1"/>
    </xf>
    <xf numFmtId="164" fontId="5" fillId="0" borderId="5" xfId="0" applyNumberFormat="1" applyFont="1" applyBorder="1" applyAlignment="1">
      <alignment horizontal="right" wrapText="1"/>
    </xf>
    <xf numFmtId="164" fontId="5" fillId="7" borderId="5" xfId="0" applyNumberFormat="1" applyFont="1" applyFill="1" applyBorder="1" applyAlignment="1">
      <alignment horizontal="right" wrapText="1"/>
    </xf>
    <xf numFmtId="164" fontId="5" fillId="6" borderId="5" xfId="0" applyNumberFormat="1" applyFont="1" applyFill="1" applyBorder="1" applyAlignment="1">
      <alignment horizontal="right" wrapText="1"/>
    </xf>
    <xf numFmtId="0" fontId="17" fillId="3" borderId="5" xfId="0" applyFont="1" applyFill="1" applyBorder="1" applyAlignment="1">
      <alignment wrapText="1"/>
    </xf>
    <xf numFmtId="164" fontId="4" fillId="5" borderId="5" xfId="0" applyNumberFormat="1" applyFont="1" applyFill="1" applyBorder="1" applyAlignment="1">
      <alignment horizontal="right" wrapText="1"/>
    </xf>
    <xf numFmtId="164" fontId="4" fillId="0" borderId="5" xfId="0" applyNumberFormat="1" applyFont="1" applyBorder="1" applyAlignment="1">
      <alignment horizontal="right" wrapText="1"/>
    </xf>
    <xf numFmtId="164" fontId="4" fillId="7" borderId="5" xfId="0" applyNumberFormat="1" applyFont="1" applyFill="1" applyBorder="1" applyAlignment="1">
      <alignment horizontal="right" wrapText="1"/>
    </xf>
    <xf numFmtId="164" fontId="4" fillId="6" borderId="5" xfId="0" applyNumberFormat="1" applyFont="1" applyFill="1" applyBorder="1" applyAlignment="1">
      <alignment horizontal="right" wrapText="1"/>
    </xf>
    <xf numFmtId="0" fontId="17" fillId="0" borderId="5" xfId="0" applyFont="1" applyBorder="1" applyAlignment="1">
      <alignment wrapText="1"/>
    </xf>
    <xf numFmtId="0" fontId="6" fillId="4" borderId="5" xfId="0" applyFont="1" applyFill="1" applyBorder="1" applyAlignment="1">
      <alignment wrapText="1"/>
    </xf>
    <xf numFmtId="164" fontId="6" fillId="4" borderId="5" xfId="0" applyNumberFormat="1" applyFont="1" applyFill="1" applyBorder="1" applyAlignment="1">
      <alignment horizontal="right" wrapText="1"/>
    </xf>
    <xf numFmtId="164" fontId="8" fillId="0" borderId="0" xfId="0" applyNumberFormat="1" applyFont="1"/>
    <xf numFmtId="164" fontId="10" fillId="6" borderId="3" xfId="0" applyNumberFormat="1" applyFont="1" applyFill="1" applyBorder="1" applyAlignment="1">
      <alignment horizontal="right" vertical="center" wrapText="1"/>
    </xf>
    <xf numFmtId="0" fontId="17" fillId="6" borderId="3" xfId="0" applyFont="1" applyFill="1" applyBorder="1" applyAlignment="1">
      <alignment horizontal="left" vertical="center" wrapText="1"/>
    </xf>
    <xf numFmtId="3" fontId="17" fillId="7" borderId="3" xfId="0" applyNumberFormat="1" applyFont="1" applyFill="1" applyBorder="1" applyAlignment="1">
      <alignment horizontal="right" vertical="center"/>
    </xf>
    <xf numFmtId="3" fontId="17" fillId="6" borderId="3" xfId="0" applyNumberFormat="1" applyFont="1" applyFill="1" applyBorder="1" applyAlignment="1">
      <alignment horizontal="right" vertical="center"/>
    </xf>
    <xf numFmtId="164" fontId="17" fillId="6" borderId="3" xfId="0" applyNumberFormat="1" applyFont="1" applyFill="1" applyBorder="1" applyAlignment="1">
      <alignment horizontal="right" vertical="center" wrapText="1"/>
    </xf>
    <xf numFmtId="164" fontId="17" fillId="7" borderId="3" xfId="0" applyNumberFormat="1" applyFont="1" applyFill="1" applyBorder="1" applyAlignment="1">
      <alignment horizontal="right" vertical="center"/>
    </xf>
    <xf numFmtId="0" fontId="11" fillId="4" borderId="1" xfId="0" applyFont="1" applyFill="1" applyBorder="1" applyAlignment="1">
      <alignment horizontal="left" vertical="center" wrapText="1"/>
    </xf>
    <xf numFmtId="3" fontId="11" fillId="4" borderId="1" xfId="0" applyNumberFormat="1" applyFont="1" applyFill="1" applyBorder="1" applyAlignment="1">
      <alignment horizontal="right" vertical="center"/>
    </xf>
    <xf numFmtId="0" fontId="25" fillId="0" borderId="0" xfId="0" applyFont="1" applyAlignment="1">
      <alignment horizontal="left" vertical="top"/>
    </xf>
    <xf numFmtId="0" fontId="8" fillId="0" borderId="0" xfId="0" applyFont="1" applyAlignment="1">
      <alignment horizontal="left" vertical="center"/>
    </xf>
    <xf numFmtId="165" fontId="11" fillId="4" borderId="1" xfId="0" applyNumberFormat="1" applyFont="1" applyFill="1" applyBorder="1" applyAlignment="1">
      <alignment horizontal="right" vertical="center"/>
    </xf>
    <xf numFmtId="0" fontId="4" fillId="6" borderId="3" xfId="0" applyFont="1" applyFill="1" applyBorder="1" applyAlignment="1">
      <alignment horizontal="right" wrapText="1"/>
    </xf>
    <xf numFmtId="0" fontId="4" fillId="0" borderId="3" xfId="0" applyFont="1" applyFill="1" applyBorder="1" applyAlignment="1">
      <alignment wrapText="1"/>
    </xf>
    <xf numFmtId="3" fontId="4" fillId="0" borderId="3" xfId="0" applyNumberFormat="1" applyFont="1" applyBorder="1" applyAlignment="1">
      <alignment horizontal="right" wrapText="1"/>
    </xf>
    <xf numFmtId="3" fontId="27" fillId="4" borderId="3" xfId="0" applyNumberFormat="1" applyFont="1" applyFill="1" applyBorder="1" applyAlignment="1">
      <alignment horizontal="right" wrapText="1"/>
    </xf>
    <xf numFmtId="0" fontId="8" fillId="0" borderId="0" xfId="0" applyFont="1" applyAlignment="1">
      <alignment vertical="center"/>
    </xf>
    <xf numFmtId="0" fontId="0" fillId="0" borderId="0" xfId="0" applyBorder="1"/>
    <xf numFmtId="0" fontId="0" fillId="0" borderId="0" xfId="0" applyFont="1"/>
    <xf numFmtId="0" fontId="4" fillId="0" borderId="1" xfId="0" applyFont="1" applyBorder="1" applyAlignment="1">
      <alignment horizontal="left" vertical="center"/>
    </xf>
    <xf numFmtId="0" fontId="4" fillId="6" borderId="1" xfId="0" applyFont="1" applyFill="1" applyBorder="1" applyAlignment="1">
      <alignment horizontal="right" wrapText="1"/>
    </xf>
    <xf numFmtId="0" fontId="4" fillId="0" borderId="3" xfId="0" applyFont="1" applyBorder="1" applyAlignment="1">
      <alignment horizontal="left" vertical="top"/>
    </xf>
    <xf numFmtId="3" fontId="5" fillId="0" borderId="3" xfId="0" applyNumberFormat="1" applyFont="1" applyBorder="1" applyAlignment="1">
      <alignment vertical="top" wrapText="1"/>
    </xf>
    <xf numFmtId="3" fontId="5" fillId="7" borderId="3" xfId="0" applyNumberFormat="1" applyFont="1" applyFill="1" applyBorder="1" applyAlignment="1">
      <alignment vertical="top" wrapText="1"/>
    </xf>
    <xf numFmtId="3" fontId="4" fillId="7" borderId="3" xfId="0" applyNumberFormat="1" applyFont="1" applyFill="1" applyBorder="1" applyAlignment="1">
      <alignment horizontal="right" vertical="top" wrapText="1"/>
    </xf>
    <xf numFmtId="3" fontId="6" fillId="4" borderId="3" xfId="0" applyNumberFormat="1" applyFont="1" applyFill="1" applyBorder="1" applyAlignment="1">
      <alignment wrapText="1"/>
    </xf>
    <xf numFmtId="0" fontId="18" fillId="0" borderId="0" xfId="0" applyFont="1" applyAlignment="1">
      <alignment horizontal="left"/>
    </xf>
    <xf numFmtId="0" fontId="4" fillId="0" borderId="3" xfId="0" applyFont="1" applyBorder="1" applyAlignment="1">
      <alignment horizontal="left" vertical="center" wrapText="1"/>
    </xf>
    <xf numFmtId="3" fontId="5" fillId="0" borderId="3" xfId="0" applyNumberFormat="1" applyFont="1" applyBorder="1" applyAlignment="1">
      <alignment wrapText="1"/>
    </xf>
    <xf numFmtId="0" fontId="28" fillId="0" borderId="0" xfId="0" applyFont="1" applyAlignment="1">
      <alignment horizontal="left" vertical="top"/>
    </xf>
    <xf numFmtId="0" fontId="9" fillId="0" borderId="0" xfId="0" applyFont="1" applyBorder="1" applyAlignment="1"/>
    <xf numFmtId="0" fontId="24" fillId="0" borderId="3" xfId="0" applyFont="1" applyBorder="1" applyAlignment="1">
      <alignment vertical="top" wrapText="1"/>
    </xf>
    <xf numFmtId="0" fontId="24" fillId="0" borderId="0" xfId="0" applyFont="1" applyAlignment="1">
      <alignment wrapText="1"/>
    </xf>
    <xf numFmtId="0" fontId="0" fillId="0" borderId="2" xfId="0" applyBorder="1" applyAlignment="1"/>
    <xf numFmtId="0" fontId="5" fillId="0" borderId="6" xfId="0" applyFont="1" applyBorder="1" applyAlignment="1">
      <alignment horizontal="left" wrapText="1"/>
    </xf>
    <xf numFmtId="0" fontId="7" fillId="8" borderId="7" xfId="0" applyFont="1" applyFill="1" applyBorder="1" applyAlignment="1">
      <alignment vertical="top"/>
    </xf>
    <xf numFmtId="0" fontId="7" fillId="8" borderId="8" xfId="0" applyFont="1" applyFill="1" applyBorder="1" applyAlignment="1">
      <alignment vertical="top"/>
    </xf>
    <xf numFmtId="0" fontId="12" fillId="0" borderId="8" xfId="0" applyFont="1" applyBorder="1"/>
    <xf numFmtId="164" fontId="5" fillId="0" borderId="3" xfId="0" applyNumberFormat="1" applyFont="1" applyFill="1" applyBorder="1" applyAlignment="1">
      <alignment horizontal="right" wrapText="1"/>
    </xf>
    <xf numFmtId="1" fontId="5" fillId="6" borderId="3" xfId="0" applyNumberFormat="1" applyFont="1" applyFill="1" applyBorder="1" applyAlignment="1">
      <alignment horizontal="right" wrapText="1"/>
    </xf>
    <xf numFmtId="0" fontId="5" fillId="6" borderId="3" xfId="0" applyNumberFormat="1" applyFont="1" applyFill="1" applyBorder="1" applyAlignment="1">
      <alignment horizontal="right" wrapText="1"/>
    </xf>
    <xf numFmtId="3" fontId="5" fillId="5" borderId="3" xfId="0" applyNumberFormat="1" applyFont="1" applyFill="1" applyBorder="1" applyAlignment="1">
      <alignment wrapText="1"/>
    </xf>
    <xf numFmtId="3" fontId="5" fillId="0" borderId="3" xfId="0" applyNumberFormat="1" applyFont="1" applyFill="1" applyBorder="1" applyAlignment="1">
      <alignment wrapText="1"/>
    </xf>
    <xf numFmtId="3" fontId="5" fillId="7" borderId="3" xfId="0" applyNumberFormat="1" applyFont="1" applyFill="1" applyBorder="1" applyAlignment="1">
      <alignment wrapText="1"/>
    </xf>
    <xf numFmtId="164" fontId="5" fillId="7" borderId="3" xfId="2" applyNumberFormat="1" applyFont="1" applyFill="1" applyBorder="1" applyAlignment="1">
      <alignment horizontal="right" wrapText="1"/>
    </xf>
    <xf numFmtId="164" fontId="5" fillId="0" borderId="3" xfId="2" applyNumberFormat="1" applyFont="1" applyFill="1" applyBorder="1" applyAlignment="1">
      <alignment horizontal="right" wrapText="1"/>
    </xf>
    <xf numFmtId="164" fontId="5" fillId="7" borderId="0" xfId="2" applyNumberFormat="1" applyFont="1" applyFill="1" applyBorder="1" applyAlignment="1">
      <alignment horizontal="right" wrapText="1"/>
    </xf>
    <xf numFmtId="1" fontId="5" fillId="0" borderId="3" xfId="0" applyNumberFormat="1" applyFont="1" applyFill="1" applyBorder="1" applyAlignment="1">
      <alignment horizontal="right" wrapText="1"/>
    </xf>
    <xf numFmtId="3" fontId="5" fillId="0" borderId="3" xfId="0" applyNumberFormat="1" applyFont="1" applyFill="1" applyBorder="1" applyAlignment="1">
      <alignment horizontal="right" wrapText="1"/>
    </xf>
    <xf numFmtId="0" fontId="9" fillId="0" borderId="2" xfId="0" applyFont="1" applyBorder="1" applyAlignment="1"/>
    <xf numFmtId="0" fontId="2" fillId="0" borderId="0" xfId="0" applyFont="1" applyAlignment="1">
      <alignment vertical="center"/>
    </xf>
    <xf numFmtId="2" fontId="10" fillId="6" borderId="3" xfId="0" applyNumberFormat="1" applyFont="1" applyFill="1" applyBorder="1" applyAlignment="1">
      <alignment horizontal="right" wrapText="1"/>
    </xf>
    <xf numFmtId="2" fontId="4" fillId="6" borderId="3" xfId="0" applyNumberFormat="1" applyFont="1" applyFill="1" applyBorder="1" applyAlignment="1">
      <alignment horizontal="right" wrapText="1"/>
    </xf>
    <xf numFmtId="2" fontId="52" fillId="6" borderId="3" xfId="0" applyNumberFormat="1" applyFont="1" applyFill="1" applyBorder="1" applyAlignment="1">
      <alignment horizontal="left" wrapText="1"/>
    </xf>
    <xf numFmtId="2" fontId="5" fillId="0" borderId="3" xfId="0" applyNumberFormat="1" applyFont="1" applyBorder="1" applyAlignment="1">
      <alignment horizontal="left" wrapText="1"/>
    </xf>
    <xf numFmtId="1" fontId="5" fillId="5" borderId="3" xfId="0" applyNumberFormat="1" applyFont="1" applyFill="1" applyBorder="1" applyAlignment="1">
      <alignment horizontal="right" wrapText="1"/>
    </xf>
    <xf numFmtId="2" fontId="6" fillId="4" borderId="3" xfId="0" applyNumberFormat="1" applyFont="1" applyFill="1" applyBorder="1" applyAlignment="1">
      <alignment wrapText="1"/>
    </xf>
    <xf numFmtId="0" fontId="31" fillId="6" borderId="3" xfId="79" applyFont="1" applyFill="1" applyBorder="1" applyAlignment="1">
      <alignment horizontal="right"/>
    </xf>
    <xf numFmtId="0" fontId="29" fillId="0" borderId="0" xfId="0" applyFont="1" applyFill="1"/>
    <xf numFmtId="0" fontId="29" fillId="0" borderId="0" xfId="0" quotePrefix="1" applyFont="1" applyFill="1"/>
    <xf numFmtId="164" fontId="29" fillId="0" borderId="0" xfId="0" applyNumberFormat="1" applyFont="1" applyFill="1"/>
    <xf numFmtId="0" fontId="0" fillId="0" borderId="0" xfId="0" applyFill="1"/>
    <xf numFmtId="0" fontId="53" fillId="0" borderId="0" xfId="80" applyFont="1" applyAlignment="1">
      <alignment vertical="center"/>
    </xf>
    <xf numFmtId="0" fontId="54" fillId="0" borderId="0" xfId="80" applyFont="1"/>
    <xf numFmtId="0" fontId="1" fillId="0" borderId="0" xfId="80"/>
    <xf numFmtId="0" fontId="54" fillId="0" borderId="1" xfId="80" applyFont="1" applyBorder="1"/>
    <xf numFmtId="0" fontId="38" fillId="0" borderId="2" xfId="80" applyFont="1" applyBorder="1" applyAlignment="1">
      <alignment horizontal="right"/>
    </xf>
    <xf numFmtId="0" fontId="55" fillId="0" borderId="3" xfId="80" applyFont="1" applyBorder="1" applyAlignment="1">
      <alignment horizontal="right" vertical="top" wrapText="1"/>
    </xf>
    <xf numFmtId="0" fontId="56" fillId="0" borderId="0" xfId="79" applyFont="1" applyFill="1"/>
    <xf numFmtId="0" fontId="54" fillId="0" borderId="0" xfId="80" applyFont="1" applyBorder="1" applyAlignment="1">
      <alignment wrapText="1"/>
    </xf>
    <xf numFmtId="164" fontId="56" fillId="0" borderId="0" xfId="79" applyNumberFormat="1" applyFont="1" applyFill="1"/>
    <xf numFmtId="0" fontId="53" fillId="0" borderId="2" xfId="80" applyFont="1" applyBorder="1" applyAlignment="1">
      <alignment wrapText="1"/>
    </xf>
    <xf numFmtId="168" fontId="53" fillId="0" borderId="2" xfId="69" applyNumberFormat="1" applyFont="1" applyFill="1" applyBorder="1" applyAlignment="1">
      <alignment horizontal="right"/>
    </xf>
    <xf numFmtId="172" fontId="53" fillId="0" borderId="2" xfId="80" applyNumberFormat="1" applyFont="1" applyFill="1" applyBorder="1" applyAlignment="1">
      <alignment horizontal="right"/>
    </xf>
    <xf numFmtId="0" fontId="47" fillId="0" borderId="0" xfId="79"/>
    <xf numFmtId="0" fontId="12" fillId="0" borderId="0" xfId="80" applyFont="1" applyAlignment="1">
      <alignment wrapText="1"/>
    </xf>
    <xf numFmtId="0" fontId="12" fillId="0" borderId="0" xfId="0" applyFont="1" applyAlignment="1">
      <alignment vertical="center" wrapText="1"/>
    </xf>
    <xf numFmtId="0" fontId="38" fillId="0" borderId="2" xfId="80" applyFont="1" applyFill="1" applyBorder="1" applyAlignment="1">
      <alignment horizontal="right"/>
    </xf>
    <xf numFmtId="0" fontId="55" fillId="0" borderId="3" xfId="80" applyFont="1" applyFill="1" applyBorder="1" applyAlignment="1">
      <alignment horizontal="right" vertical="top" wrapText="1"/>
    </xf>
    <xf numFmtId="0" fontId="56" fillId="0" borderId="0" xfId="80" applyFont="1" applyFill="1" applyAlignment="1">
      <alignment horizontal="right"/>
    </xf>
    <xf numFmtId="0" fontId="1" fillId="0" borderId="0" xfId="80" applyFill="1"/>
    <xf numFmtId="0" fontId="54" fillId="0" borderId="2" xfId="80" applyFont="1" applyBorder="1" applyAlignment="1">
      <alignment horizontal="right"/>
    </xf>
    <xf numFmtId="0" fontId="54" fillId="0" borderId="2" xfId="80" applyFont="1" applyBorder="1"/>
    <xf numFmtId="0" fontId="0" fillId="0" borderId="0" xfId="0"/>
    <xf numFmtId="0" fontId="2" fillId="0" borderId="0" xfId="0" applyFont="1" applyAlignment="1"/>
    <xf numFmtId="0" fontId="30" fillId="0" borderId="0" xfId="0" applyFont="1"/>
    <xf numFmtId="0" fontId="10" fillId="6" borderId="3" xfId="0" applyFont="1" applyFill="1" applyBorder="1" applyAlignment="1">
      <alignment horizontal="right"/>
    </xf>
    <xf numFmtId="0" fontId="31" fillId="6" borderId="3" xfId="0" applyFont="1" applyFill="1" applyBorder="1" applyAlignment="1">
      <alignment vertical="top" wrapText="1"/>
    </xf>
    <xf numFmtId="3" fontId="31" fillId="7" borderId="3" xfId="0" quotePrefix="1" applyNumberFormat="1" applyFont="1" applyFill="1" applyBorder="1" applyAlignment="1">
      <alignment horizontal="right"/>
    </xf>
    <xf numFmtId="3" fontId="31" fillId="6" borderId="3" xfId="0" applyNumberFormat="1" applyFont="1" applyFill="1" applyBorder="1" applyAlignment="1">
      <alignment horizontal="right"/>
    </xf>
    <xf numFmtId="3" fontId="10" fillId="7" borderId="3" xfId="0" applyNumberFormat="1" applyFont="1" applyFill="1" applyBorder="1" applyAlignment="1">
      <alignment horizontal="right"/>
    </xf>
    <xf numFmtId="3" fontId="10" fillId="6" borderId="3" xfId="0" applyNumberFormat="1" applyFont="1" applyFill="1" applyBorder="1"/>
    <xf numFmtId="3" fontId="31" fillId="7" borderId="3" xfId="0" applyNumberFormat="1" applyFont="1" applyFill="1" applyBorder="1" applyAlignment="1">
      <alignment horizontal="right"/>
    </xf>
    <xf numFmtId="3" fontId="10" fillId="7" borderId="3" xfId="0" applyNumberFormat="1" applyFont="1" applyFill="1" applyBorder="1"/>
    <xf numFmtId="3" fontId="10" fillId="7" borderId="3" xfId="0" quotePrefix="1" applyNumberFormat="1" applyFont="1" applyFill="1" applyBorder="1" applyAlignment="1">
      <alignment horizontal="right"/>
    </xf>
    <xf numFmtId="0" fontId="6" fillId="4" borderId="3" xfId="0" applyFont="1" applyFill="1" applyBorder="1" applyAlignment="1">
      <alignment wrapText="1"/>
    </xf>
    <xf numFmtId="3" fontId="6" fillId="4" borderId="3" xfId="0" applyNumberFormat="1" applyFont="1" applyFill="1" applyBorder="1" applyAlignment="1">
      <alignment horizontal="right" wrapText="1"/>
    </xf>
    <xf numFmtId="3" fontId="6" fillId="4" borderId="3" xfId="0" applyNumberFormat="1" applyFont="1" applyFill="1" applyBorder="1" applyAlignment="1">
      <alignment wrapText="1"/>
    </xf>
    <xf numFmtId="0" fontId="0" fillId="0" borderId="0" xfId="0" applyAlignment="1"/>
    <xf numFmtId="0" fontId="4" fillId="6" borderId="3" xfId="0" applyFont="1" applyFill="1" applyBorder="1" applyAlignment="1">
      <alignment horizontal="right" wrapText="1"/>
    </xf>
    <xf numFmtId="3" fontId="10" fillId="6" borderId="3" xfId="0" applyNumberFormat="1" applyFont="1" applyFill="1" applyBorder="1" applyAlignment="1">
      <alignment horizontal="right"/>
    </xf>
    <xf numFmtId="49" fontId="60" fillId="34" borderId="3" xfId="0" applyNumberFormat="1" applyFont="1" applyFill="1" applyBorder="1"/>
    <xf numFmtId="164" fontId="11" fillId="34" borderId="3" xfId="0" applyNumberFormat="1" applyFont="1" applyFill="1" applyBorder="1" applyAlignment="1">
      <alignment horizontal="right" wrapText="1"/>
    </xf>
    <xf numFmtId="3" fontId="11" fillId="34" borderId="3" xfId="0" applyNumberFormat="1" applyFont="1" applyFill="1" applyBorder="1" applyAlignment="1">
      <alignment horizontal="right"/>
    </xf>
    <xf numFmtId="0" fontId="0" fillId="0" borderId="0" xfId="0" applyAlignment="1"/>
    <xf numFmtId="0" fontId="5" fillId="6" borderId="3" xfId="0" applyFont="1" applyFill="1" applyBorder="1" applyAlignment="1">
      <alignment horizontal="right" wrapText="1"/>
    </xf>
    <xf numFmtId="0" fontId="30" fillId="0" borderId="0" xfId="0" applyFont="1" applyAlignment="1">
      <alignment vertical="center"/>
    </xf>
    <xf numFmtId="0" fontId="5" fillId="6" borderId="3" xfId="0" applyFont="1" applyFill="1" applyBorder="1" applyAlignment="1">
      <alignment wrapText="1"/>
    </xf>
    <xf numFmtId="0" fontId="10" fillId="6" borderId="3" xfId="0" applyFont="1" applyFill="1" applyBorder="1" applyAlignment="1">
      <alignment horizontal="left"/>
    </xf>
    <xf numFmtId="0" fontId="17" fillId="6" borderId="3" xfId="0" applyFont="1" applyFill="1" applyBorder="1" applyAlignment="1">
      <alignment horizontal="left"/>
    </xf>
    <xf numFmtId="3" fontId="17" fillId="7" borderId="3" xfId="0" applyNumberFormat="1" applyFont="1" applyFill="1" applyBorder="1" applyAlignment="1">
      <alignment horizontal="right"/>
    </xf>
    <xf numFmtId="3" fontId="17" fillId="6" borderId="3" xfId="0" applyNumberFormat="1" applyFont="1" applyFill="1" applyBorder="1" applyAlignment="1">
      <alignment horizontal="right"/>
    </xf>
    <xf numFmtId="164" fontId="17" fillId="6" borderId="3" xfId="0" applyNumberFormat="1" applyFont="1" applyFill="1" applyBorder="1" applyAlignment="1">
      <alignment horizontal="right"/>
    </xf>
    <xf numFmtId="164" fontId="17" fillId="7" borderId="3" xfId="0" applyNumberFormat="1" applyFont="1" applyFill="1" applyBorder="1" applyAlignment="1">
      <alignment horizontal="right"/>
    </xf>
    <xf numFmtId="164" fontId="4" fillId="7" borderId="3" xfId="0" applyNumberFormat="1" applyFont="1" applyFill="1" applyBorder="1" applyAlignment="1">
      <alignment horizontal="right" wrapText="1"/>
    </xf>
    <xf numFmtId="0" fontId="7" fillId="0" borderId="1" xfId="0" applyFont="1" applyBorder="1" applyAlignment="1">
      <alignment vertical="center"/>
    </xf>
    <xf numFmtId="0" fontId="0" fillId="0" borderId="1" xfId="0" applyBorder="1" applyAlignment="1"/>
    <xf numFmtId="0" fontId="7" fillId="0" borderId="0" xfId="0" applyFont="1" applyAlignment="1">
      <alignment vertical="center"/>
    </xf>
    <xf numFmtId="0" fontId="17" fillId="6" borderId="3" xfId="0" applyFont="1" applyFill="1" applyBorder="1"/>
    <xf numFmtId="0" fontId="10" fillId="6" borderId="3" xfId="0" applyFont="1" applyFill="1" applyBorder="1"/>
    <xf numFmtId="0" fontId="0" fillId="0" borderId="0" xfId="0" applyAlignment="1">
      <alignment horizontal="right"/>
    </xf>
    <xf numFmtId="0" fontId="10" fillId="0" borderId="0" xfId="0" applyFont="1" applyBorder="1" applyAlignment="1"/>
    <xf numFmtId="0" fontId="10" fillId="0" borderId="0" xfId="0" applyFont="1" applyBorder="1"/>
    <xf numFmtId="0" fontId="10" fillId="0" borderId="0" xfId="0" applyFont="1" applyBorder="1" applyAlignment="1">
      <alignment horizontal="right"/>
    </xf>
    <xf numFmtId="0" fontId="0" fillId="0" borderId="0" xfId="0" applyBorder="1" applyAlignment="1">
      <alignment horizontal="right"/>
    </xf>
    <xf numFmtId="165" fontId="10" fillId="7" borderId="3" xfId="0" applyNumberFormat="1" applyFont="1" applyFill="1" applyBorder="1" applyAlignment="1">
      <alignment horizontal="right"/>
    </xf>
    <xf numFmtId="164" fontId="10" fillId="0" borderId="0" xfId="0" applyNumberFormat="1" applyFont="1"/>
    <xf numFmtId="3" fontId="0" fillId="0" borderId="0" xfId="0" applyNumberFormat="1"/>
    <xf numFmtId="0" fontId="5" fillId="6" borderId="3" xfId="0" applyFont="1" applyFill="1" applyBorder="1" applyAlignment="1">
      <alignment horizontal="right" wrapText="1"/>
    </xf>
    <xf numFmtId="0" fontId="24" fillId="0" borderId="0" xfId="0" applyFont="1" applyAlignment="1">
      <alignment vertical="top"/>
    </xf>
    <xf numFmtId="0" fontId="24" fillId="0" borderId="0" xfId="0" applyFont="1" applyAlignment="1">
      <alignment vertical="top" wrapText="1"/>
    </xf>
    <xf numFmtId="0" fontId="52" fillId="6" borderId="3" xfId="0" applyFont="1" applyFill="1" applyBorder="1" applyAlignment="1">
      <alignment horizontal="left" wrapText="1"/>
    </xf>
    <xf numFmtId="0" fontId="4" fillId="0" borderId="3" xfId="0" applyFont="1" applyBorder="1" applyAlignment="1">
      <alignment horizontal="left" wrapText="1"/>
    </xf>
    <xf numFmtId="3" fontId="4" fillId="5" borderId="3" xfId="0" applyNumberFormat="1" applyFont="1" applyFill="1" applyBorder="1" applyAlignment="1">
      <alignment horizontal="right" wrapText="1"/>
    </xf>
    <xf numFmtId="165" fontId="4" fillId="5" borderId="3" xfId="0" applyNumberFormat="1" applyFont="1" applyFill="1" applyBorder="1" applyAlignment="1">
      <alignment horizontal="right" wrapText="1"/>
    </xf>
    <xf numFmtId="164" fontId="4" fillId="5" borderId="3" xfId="0" applyNumberFormat="1" applyFont="1" applyFill="1" applyBorder="1" applyAlignment="1">
      <alignment horizontal="right" wrapText="1"/>
    </xf>
    <xf numFmtId="164" fontId="52" fillId="6" borderId="3" xfId="0" applyNumberFormat="1" applyFont="1" applyFill="1" applyBorder="1" applyAlignment="1">
      <alignment horizontal="left" wrapText="1"/>
    </xf>
    <xf numFmtId="0" fontId="7" fillId="0" borderId="1" xfId="0" applyFont="1" applyBorder="1" applyAlignment="1"/>
    <xf numFmtId="165" fontId="5" fillId="3" borderId="3" xfId="0" applyNumberFormat="1" applyFont="1" applyFill="1" applyBorder="1" applyAlignment="1">
      <alignment horizontal="right" vertical="center" wrapText="1"/>
    </xf>
    <xf numFmtId="0" fontId="6" fillId="4" borderId="0" xfId="0" applyFont="1" applyFill="1" applyBorder="1" applyAlignment="1">
      <alignment vertical="center" wrapText="1"/>
    </xf>
    <xf numFmtId="164" fontId="6" fillId="4" borderId="0" xfId="0" applyNumberFormat="1" applyFont="1" applyFill="1" applyBorder="1" applyAlignment="1">
      <alignment horizontal="right" vertical="center" wrapText="1"/>
    </xf>
    <xf numFmtId="0" fontId="5" fillId="6" borderId="1" xfId="0" applyFont="1" applyFill="1" applyBorder="1" applyAlignment="1">
      <alignment horizontal="right" wrapText="1"/>
    </xf>
    <xf numFmtId="0" fontId="5" fillId="6" borderId="1" xfId="0" applyFont="1" applyFill="1" applyBorder="1" applyAlignment="1">
      <alignment horizontal="right" wrapText="1"/>
    </xf>
    <xf numFmtId="0" fontId="2" fillId="0" borderId="0" xfId="0" applyFont="1" applyAlignment="1">
      <alignment horizontal="justify"/>
    </xf>
    <xf numFmtId="0" fontId="0" fillId="0" borderId="0" xfId="0" applyAlignment="1"/>
    <xf numFmtId="0" fontId="3" fillId="0" borderId="0" xfId="0" applyFont="1" applyBorder="1" applyAlignment="1">
      <alignment horizontal="justify"/>
    </xf>
    <xf numFmtId="0" fontId="0" fillId="0" borderId="0" xfId="0" applyBorder="1" applyAlignment="1"/>
    <xf numFmtId="0" fontId="4" fillId="0" borderId="1"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 xfId="0" applyFont="1" applyBorder="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2" borderId="1" xfId="0" applyFont="1" applyFill="1" applyBorder="1" applyAlignment="1">
      <alignment horizontal="center" vertical="top" wrapText="1"/>
    </xf>
    <xf numFmtId="0" fontId="4" fillId="2" borderId="0"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2" xfId="0" applyFont="1" applyBorder="1" applyAlignment="1">
      <alignment horizontal="left" vertical="center" wrapText="1"/>
    </xf>
    <xf numFmtId="0" fontId="4" fillId="5" borderId="1" xfId="0" applyFont="1" applyFill="1" applyBorder="1" applyAlignment="1">
      <alignment horizontal="center" wrapText="1"/>
    </xf>
    <xf numFmtId="0" fontId="4" fillId="5" borderId="2" xfId="0" applyFont="1" applyFill="1" applyBorder="1" applyAlignment="1">
      <alignment horizont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3" fillId="0" borderId="2" xfId="0" applyFont="1" applyBorder="1" applyAlignment="1">
      <alignment horizontal="justify"/>
    </xf>
    <xf numFmtId="0" fontId="4" fillId="5" borderId="3" xfId="0" applyFont="1" applyFill="1" applyBorder="1" applyAlignment="1">
      <alignment horizontal="center" wrapText="1"/>
    </xf>
    <xf numFmtId="0" fontId="4" fillId="0" borderId="3" xfId="0" applyFont="1" applyBorder="1" applyAlignment="1">
      <alignment horizontal="center" wrapText="1"/>
    </xf>
    <xf numFmtId="0" fontId="4" fillId="0" borderId="3" xfId="0" applyFont="1" applyBorder="1" applyAlignment="1">
      <alignment horizontal="justify" wrapText="1"/>
    </xf>
    <xf numFmtId="0" fontId="2" fillId="0" borderId="0" xfId="0" applyFont="1" applyAlignment="1">
      <alignment horizontal="left"/>
    </xf>
    <xf numFmtId="0" fontId="4" fillId="6" borderId="3" xfId="0" applyFont="1" applyFill="1" applyBorder="1" applyAlignment="1">
      <alignment horizontal="left"/>
    </xf>
    <xf numFmtId="0" fontId="5" fillId="6" borderId="3" xfId="0" applyFont="1" applyFill="1" applyBorder="1" applyAlignment="1">
      <alignment horizontal="right" wrapText="1"/>
    </xf>
    <xf numFmtId="0" fontId="0" fillId="6" borderId="3" xfId="0" applyFill="1" applyBorder="1" applyAlignment="1">
      <alignment horizontal="right" wrapText="1"/>
    </xf>
    <xf numFmtId="0" fontId="5" fillId="6" borderId="3" xfId="0" applyFont="1" applyFill="1" applyBorder="1" applyAlignment="1">
      <alignment horizontal="center" wrapText="1"/>
    </xf>
    <xf numFmtId="0" fontId="0" fillId="6" borderId="3" xfId="0" applyFill="1" applyBorder="1" applyAlignment="1">
      <alignment horizontal="center" wrapText="1"/>
    </xf>
    <xf numFmtId="0" fontId="29" fillId="0" borderId="1" xfId="0" applyFont="1" applyBorder="1" applyAlignment="1">
      <alignment horizontal="center"/>
    </xf>
    <xf numFmtId="0" fontId="29" fillId="0" borderId="0" xfId="0" applyFont="1" applyBorder="1" applyAlignment="1">
      <alignment horizontal="center"/>
    </xf>
    <xf numFmtId="0" fontId="29" fillId="0" borderId="2" xfId="0" applyFont="1" applyBorder="1" applyAlignment="1">
      <alignment horizontal="center"/>
    </xf>
    <xf numFmtId="0" fontId="4" fillId="0" borderId="3" xfId="0" applyFont="1" applyFill="1" applyBorder="1" applyAlignment="1">
      <alignment horizontal="center" wrapText="1"/>
    </xf>
    <xf numFmtId="0" fontId="16" fillId="6" borderId="3" xfId="0" applyFont="1" applyFill="1" applyBorder="1" applyAlignment="1">
      <alignment wrapText="1"/>
    </xf>
    <xf numFmtId="0" fontId="10" fillId="6" borderId="3" xfId="0" applyFont="1" applyFill="1" applyBorder="1" applyAlignment="1"/>
    <xf numFmtId="0" fontId="17" fillId="7" borderId="3" xfId="0" applyFont="1" applyFill="1" applyBorder="1" applyAlignment="1">
      <alignment horizontal="center"/>
    </xf>
    <xf numFmtId="0" fontId="17" fillId="0" borderId="3" xfId="0" applyFont="1" applyBorder="1" applyAlignment="1">
      <alignment horizontal="center"/>
    </xf>
    <xf numFmtId="0" fontId="10" fillId="0" borderId="3" xfId="0" applyFont="1" applyBorder="1" applyAlignment="1">
      <alignment horizontal="center"/>
    </xf>
    <xf numFmtId="0" fontId="10" fillId="7" borderId="3" xfId="0" applyFont="1" applyFill="1" applyBorder="1" applyAlignment="1">
      <alignment horizontal="center"/>
    </xf>
    <xf numFmtId="0" fontId="4" fillId="6" borderId="1" xfId="0" applyFont="1" applyFill="1" applyBorder="1" applyAlignment="1">
      <alignment horizontal="left" wrapText="1"/>
    </xf>
    <xf numFmtId="0" fontId="4" fillId="6" borderId="2" xfId="0" applyFont="1" applyFill="1" applyBorder="1" applyAlignment="1">
      <alignment horizontal="left" wrapText="1"/>
    </xf>
    <xf numFmtId="0" fontId="4" fillId="6" borderId="1" xfId="0" applyFont="1" applyFill="1" applyBorder="1" applyAlignment="1">
      <alignment horizontal="left" vertical="center"/>
    </xf>
    <xf numFmtId="0" fontId="4" fillId="6" borderId="2" xfId="0" applyFont="1" applyFill="1" applyBorder="1" applyAlignment="1">
      <alignment horizontal="left" vertical="center"/>
    </xf>
    <xf numFmtId="0" fontId="16" fillId="7" borderId="3" xfId="0" applyFont="1" applyFill="1" applyBorder="1" applyAlignment="1">
      <alignment horizontal="center" vertical="center"/>
    </xf>
    <xf numFmtId="0" fontId="16" fillId="0" borderId="3" xfId="0" applyFont="1" applyFill="1" applyBorder="1" applyAlignment="1">
      <alignment horizontal="center" vertical="center"/>
    </xf>
    <xf numFmtId="0" fontId="9" fillId="0" borderId="0" xfId="0" applyFont="1" applyBorder="1" applyAlignment="1">
      <alignment horizontal="justify"/>
    </xf>
    <xf numFmtId="0" fontId="15" fillId="0" borderId="0" xfId="0" applyFont="1" applyBorder="1" applyAlignment="1"/>
    <xf numFmtId="0" fontId="4" fillId="9" borderId="1" xfId="0" applyFont="1" applyFill="1" applyBorder="1" applyAlignment="1">
      <alignment horizontal="left" vertical="center" wrapText="1"/>
    </xf>
    <xf numFmtId="0" fontId="17" fillId="9" borderId="2" xfId="0" applyFont="1" applyFill="1" applyBorder="1" applyAlignment="1">
      <alignment horizontal="left" vertical="center" wrapText="1"/>
    </xf>
    <xf numFmtId="0" fontId="4" fillId="9" borderId="3" xfId="0" applyFont="1" applyFill="1" applyBorder="1" applyAlignment="1">
      <alignment horizontal="center"/>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7" borderId="3" xfId="0" applyFont="1" applyFill="1" applyBorder="1" applyAlignment="1">
      <alignment horizontal="center"/>
    </xf>
    <xf numFmtId="0" fontId="4" fillId="6" borderId="3" xfId="0" applyFont="1" applyFill="1" applyBorder="1" applyAlignment="1">
      <alignment horizontal="center"/>
    </xf>
    <xf numFmtId="0" fontId="7" fillId="0" borderId="0" xfId="0" applyFont="1" applyBorder="1" applyAlignment="1">
      <alignment horizontal="justify" vertical="center"/>
    </xf>
    <xf numFmtId="0" fontId="20" fillId="0" borderId="0" xfId="0" applyFont="1" applyBorder="1" applyAlignment="1">
      <alignment vertical="center"/>
    </xf>
    <xf numFmtId="0" fontId="7" fillId="0" borderId="0" xfId="0" applyFont="1" applyBorder="1" applyAlignment="1">
      <alignment horizontal="left" wrapText="1"/>
    </xf>
    <xf numFmtId="0" fontId="4" fillId="6" borderId="0" xfId="0" applyFont="1" applyFill="1" applyBorder="1" applyAlignment="1">
      <alignment horizontal="left" vertical="center"/>
    </xf>
    <xf numFmtId="0" fontId="4" fillId="6" borderId="3" xfId="0" applyFont="1" applyFill="1" applyBorder="1" applyAlignment="1">
      <alignment horizontal="center" vertical="top" wrapText="1"/>
    </xf>
    <xf numFmtId="0" fontId="4" fillId="7" borderId="3" xfId="0" applyFont="1" applyFill="1" applyBorder="1" applyAlignment="1">
      <alignment horizontal="center" vertical="top" wrapText="1"/>
    </xf>
    <xf numFmtId="0" fontId="4" fillId="3" borderId="3" xfId="0" applyFont="1" applyFill="1" applyBorder="1" applyAlignment="1">
      <alignment horizontal="left" vertical="center" wrapText="1"/>
    </xf>
    <xf numFmtId="0" fontId="4" fillId="5"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7" fillId="0" borderId="0" xfId="0" applyFont="1" applyAlignment="1">
      <alignment horizontal="justify"/>
    </xf>
    <xf numFmtId="0" fontId="20" fillId="0" borderId="0" xfId="0" applyFont="1" applyAlignment="1"/>
    <xf numFmtId="0" fontId="4" fillId="3" borderId="4" xfId="0" applyFont="1" applyFill="1" applyBorder="1" applyAlignment="1">
      <alignment horizontal="left" wrapText="1"/>
    </xf>
    <xf numFmtId="0" fontId="4" fillId="3" borderId="0" xfId="0" applyFont="1" applyFill="1" applyBorder="1" applyAlignment="1">
      <alignment horizontal="left" wrapText="1"/>
    </xf>
    <xf numFmtId="0" fontId="4" fillId="3" borderId="5" xfId="0" applyFont="1" applyFill="1" applyBorder="1" applyAlignment="1">
      <alignment horizontal="left" wrapText="1"/>
    </xf>
    <xf numFmtId="0" fontId="4" fillId="5" borderId="4" xfId="0" applyFont="1" applyFill="1" applyBorder="1" applyAlignment="1">
      <alignment horizontal="center" wrapText="1"/>
    </xf>
    <xf numFmtId="0" fontId="4" fillId="5" borderId="5" xfId="0" applyFont="1" applyFill="1" applyBorder="1" applyAlignment="1">
      <alignment horizontal="center" wrapText="1"/>
    </xf>
    <xf numFmtId="0" fontId="4" fillId="0" borderId="4" xfId="0" applyFont="1" applyBorder="1" applyAlignment="1">
      <alignment horizontal="center" wrapText="1"/>
    </xf>
    <xf numFmtId="0" fontId="4" fillId="0" borderId="5" xfId="0" applyFont="1" applyBorder="1" applyAlignment="1">
      <alignment horizontal="center" wrapText="1"/>
    </xf>
    <xf numFmtId="0" fontId="4" fillId="6" borderId="3" xfId="0" applyFont="1" applyFill="1" applyBorder="1" applyAlignment="1">
      <alignment horizontal="left" vertical="center" wrapText="1"/>
    </xf>
    <xf numFmtId="0" fontId="4" fillId="0" borderId="3" xfId="0" applyFont="1" applyFill="1" applyBorder="1" applyAlignment="1">
      <alignment horizontal="center" vertical="center"/>
    </xf>
    <xf numFmtId="0" fontId="4" fillId="7" borderId="3" xfId="0" applyFont="1" applyFill="1" applyBorder="1" applyAlignment="1">
      <alignment horizontal="center" vertical="center"/>
    </xf>
    <xf numFmtId="0" fontId="5" fillId="0" borderId="3" xfId="0" applyFont="1" applyFill="1" applyBorder="1" applyAlignment="1">
      <alignment horizontal="right" wrapText="1"/>
    </xf>
    <xf numFmtId="0" fontId="7" fillId="0" borderId="0" xfId="0" applyFont="1" applyBorder="1" applyAlignment="1">
      <alignment horizontal="justify"/>
    </xf>
    <xf numFmtId="0" fontId="20" fillId="0" borderId="0" xfId="0" applyFont="1" applyBorder="1" applyAlignment="1"/>
    <xf numFmtId="0" fontId="16" fillId="0" borderId="3" xfId="79" applyFont="1" applyBorder="1" applyAlignment="1"/>
    <xf numFmtId="0" fontId="4" fillId="6" borderId="3" xfId="0" applyFont="1" applyFill="1" applyBorder="1" applyAlignment="1">
      <alignment horizontal="center" wrapText="1"/>
    </xf>
    <xf numFmtId="0" fontId="7" fillId="0" borderId="1" xfId="0" applyFont="1" applyBorder="1" applyAlignment="1">
      <alignment horizontal="justify" vertical="top"/>
    </xf>
    <xf numFmtId="0" fontId="20" fillId="0" borderId="1" xfId="0" applyFont="1" applyBorder="1" applyAlignment="1">
      <alignment vertical="top"/>
    </xf>
    <xf numFmtId="2" fontId="4" fillId="6" borderId="3" xfId="0" applyNumberFormat="1" applyFont="1" applyFill="1" applyBorder="1" applyAlignment="1">
      <alignment horizontal="center"/>
    </xf>
    <xf numFmtId="2" fontId="4" fillId="7" borderId="3" xfId="0" applyNumberFormat="1" applyFont="1" applyFill="1" applyBorder="1" applyAlignment="1">
      <alignment horizontal="center"/>
    </xf>
    <xf numFmtId="2" fontId="10" fillId="6" borderId="3" xfId="0" applyNumberFormat="1" applyFont="1" applyFill="1" applyBorder="1" applyAlignment="1">
      <alignment horizontal="center" wrapText="1"/>
    </xf>
    <xf numFmtId="0" fontId="10" fillId="6" borderId="3" xfId="0" applyFont="1" applyFill="1" applyBorder="1" applyAlignment="1">
      <alignment horizontal="center" wrapText="1"/>
    </xf>
    <xf numFmtId="0" fontId="4" fillId="9" borderId="2" xfId="0" applyFont="1" applyFill="1" applyBorder="1" applyAlignment="1">
      <alignment horizontal="left" vertical="center" wrapText="1"/>
    </xf>
    <xf numFmtId="0" fontId="5" fillId="6" borderId="1" xfId="0" applyFont="1" applyFill="1" applyBorder="1" applyAlignment="1">
      <alignment horizontal="right" wrapText="1"/>
    </xf>
    <xf numFmtId="0" fontId="5" fillId="6" borderId="2" xfId="0" applyFont="1" applyFill="1" applyBorder="1" applyAlignment="1">
      <alignment horizontal="right" wrapText="1"/>
    </xf>
    <xf numFmtId="0" fontId="4" fillId="7" borderId="3" xfId="0" applyFont="1" applyFill="1" applyBorder="1" applyAlignment="1">
      <alignment horizontal="center" wrapText="1"/>
    </xf>
    <xf numFmtId="0" fontId="16" fillId="0" borderId="3" xfId="76" applyFont="1" applyBorder="1" applyAlignment="1"/>
    <xf numFmtId="0" fontId="9" fillId="0" borderId="2" xfId="0" applyFont="1" applyBorder="1" applyAlignment="1">
      <alignment horizontal="justify"/>
    </xf>
    <xf numFmtId="0" fontId="18" fillId="0" borderId="1" xfId="0" applyFont="1" applyBorder="1" applyAlignment="1">
      <alignment horizontal="left" vertical="center"/>
    </xf>
    <xf numFmtId="0" fontId="18" fillId="0" borderId="0" xfId="0" applyFont="1" applyBorder="1" applyAlignment="1">
      <alignment horizontal="left" vertical="center"/>
    </xf>
    <xf numFmtId="0" fontId="18" fillId="0" borderId="2" xfId="0" applyFont="1" applyBorder="1" applyAlignment="1">
      <alignment horizontal="left" vertical="center"/>
    </xf>
    <xf numFmtId="0" fontId="26" fillId="0" borderId="1" xfId="0" applyFont="1" applyBorder="1" applyAlignment="1">
      <alignment horizontal="center" vertical="top" wrapText="1"/>
    </xf>
    <xf numFmtId="0" fontId="4" fillId="6" borderId="2" xfId="0" applyFont="1" applyFill="1" applyBorder="1" applyAlignment="1">
      <alignment horizontal="center"/>
    </xf>
    <xf numFmtId="0" fontId="4" fillId="6" borderId="3" xfId="0" applyFont="1" applyFill="1" applyBorder="1" applyAlignment="1">
      <alignment horizontal="left" wrapText="1"/>
    </xf>
    <xf numFmtId="0" fontId="4" fillId="6" borderId="3" xfId="0" applyFont="1" applyFill="1" applyBorder="1" applyAlignment="1">
      <alignment horizontal="right" wrapText="1"/>
    </xf>
    <xf numFmtId="0" fontId="54" fillId="0" borderId="3" xfId="80" applyFont="1" applyBorder="1" applyAlignment="1">
      <alignment horizontal="center"/>
    </xf>
    <xf numFmtId="0" fontId="57" fillId="0" borderId="0" xfId="80" applyFont="1" applyAlignment="1">
      <alignment horizontal="left" vertical="top" wrapText="1"/>
    </xf>
    <xf numFmtId="0" fontId="21" fillId="0" borderId="0" xfId="0" applyFont="1" applyAlignment="1">
      <alignment vertical="top" wrapText="1"/>
    </xf>
    <xf numFmtId="0" fontId="58" fillId="0" borderId="0" xfId="0" applyFont="1" applyAlignment="1">
      <alignment vertical="top" wrapText="1"/>
    </xf>
    <xf numFmtId="0" fontId="12" fillId="0" borderId="0" xfId="0" applyFont="1" applyAlignment="1">
      <alignment vertical="center" wrapText="1"/>
    </xf>
    <xf numFmtId="0" fontId="12" fillId="0" borderId="0" xfId="80" applyFont="1" applyAlignment="1">
      <alignment horizontal="left" vertical="top" wrapText="1"/>
    </xf>
    <xf numFmtId="0" fontId="59" fillId="0" borderId="0" xfId="0" applyFont="1" applyAlignment="1">
      <alignment horizontal="left" vertical="top" wrapText="1"/>
    </xf>
    <xf numFmtId="0" fontId="4" fillId="0" borderId="0" xfId="0" applyFont="1" applyBorder="1" applyAlignment="1">
      <alignment horizontal="center" vertical="center" wrapText="1"/>
    </xf>
    <xf numFmtId="168" fontId="0" fillId="0" borderId="0" xfId="0" applyNumberFormat="1"/>
    <xf numFmtId="172" fontId="0" fillId="0" borderId="0" xfId="0" applyNumberFormat="1"/>
    <xf numFmtId="176" fontId="0" fillId="0" borderId="0" xfId="0" applyNumberFormat="1"/>
  </cellXfs>
  <cellStyles count="104">
    <cellStyle name="20% - Accent1" xfId="3"/>
    <cellStyle name="20% - Accent2" xfId="4"/>
    <cellStyle name="20% - Accent3" xfId="5"/>
    <cellStyle name="20% - Accent4" xfId="6"/>
    <cellStyle name="20% - Accent5" xfId="7"/>
    <cellStyle name="20% - Accent6" xfId="8"/>
    <cellStyle name="20% - Colore 1 2" xfId="9"/>
    <cellStyle name="20% - Colore 2 2" xfId="10"/>
    <cellStyle name="20% - Colore 3 2" xfId="11"/>
    <cellStyle name="20% - Colore 4 2" xfId="12"/>
    <cellStyle name="20% - Colore 5 2" xfId="13"/>
    <cellStyle name="20% - Colore 6 2" xfId="14"/>
    <cellStyle name="40% - Accent1" xfId="15"/>
    <cellStyle name="40% - Accent2" xfId="16"/>
    <cellStyle name="40% - Accent3" xfId="17"/>
    <cellStyle name="40% - Accent4" xfId="18"/>
    <cellStyle name="40% - Accent5" xfId="19"/>
    <cellStyle name="40% - Accent6" xfId="20"/>
    <cellStyle name="40% - Colore 1 2" xfId="21"/>
    <cellStyle name="40% - Colore 2 2" xfId="22"/>
    <cellStyle name="40% - Colore 3 2" xfId="23"/>
    <cellStyle name="40% - Colore 4 2" xfId="24"/>
    <cellStyle name="40% - Colore 5 2" xfId="25"/>
    <cellStyle name="40% - Colore 6 2" xfId="26"/>
    <cellStyle name="60% - Accent1" xfId="27"/>
    <cellStyle name="60% - Accent2" xfId="28"/>
    <cellStyle name="60% - Accent3" xfId="29"/>
    <cellStyle name="60% - Accent4" xfId="30"/>
    <cellStyle name="60% - Accent5" xfId="31"/>
    <cellStyle name="60% - Accent6" xfId="32"/>
    <cellStyle name="60% - Colore 1 2" xfId="33"/>
    <cellStyle name="60% - Colore 2 2" xfId="34"/>
    <cellStyle name="60% - Colore 3 2" xfId="35"/>
    <cellStyle name="60% - Colore 4 2" xfId="36"/>
    <cellStyle name="60% - Colore 5 2" xfId="37"/>
    <cellStyle name="60% - Colore 6 2" xfId="38"/>
    <cellStyle name="Accent1" xfId="39"/>
    <cellStyle name="Accent2" xfId="40"/>
    <cellStyle name="Accent3" xfId="41"/>
    <cellStyle name="Accent4" xfId="42"/>
    <cellStyle name="Accent5" xfId="43"/>
    <cellStyle name="Accent6" xfId="44"/>
    <cellStyle name="Bad" xfId="45"/>
    <cellStyle name="Calcolo 2" xfId="46"/>
    <cellStyle name="Calculation" xfId="47"/>
    <cellStyle name="Cella collegata 2" xfId="48"/>
    <cellStyle name="Cella da controllare 2" xfId="49"/>
    <cellStyle name="Check Cell" xfId="50"/>
    <cellStyle name="Colore 1 2" xfId="51"/>
    <cellStyle name="Colore 2 2" xfId="52"/>
    <cellStyle name="Colore 3 2" xfId="53"/>
    <cellStyle name="Colore 4 2" xfId="54"/>
    <cellStyle name="Colore 5 2" xfId="55"/>
    <cellStyle name="Colore 6 2" xfId="56"/>
    <cellStyle name="Comma 2" xfId="57"/>
    <cellStyle name="Euro" xfId="58"/>
    <cellStyle name="Explanatory Text" xfId="59"/>
    <cellStyle name="Good" xfId="60"/>
    <cellStyle name="Heading 1" xfId="61"/>
    <cellStyle name="Heading 2" xfId="62"/>
    <cellStyle name="Heading 3" xfId="63"/>
    <cellStyle name="Heading 4" xfId="64"/>
    <cellStyle name="Input 2" xfId="65"/>
    <cellStyle name="Linked Cell" xfId="66"/>
    <cellStyle name="Migliaia" xfId="1" builtinId="3"/>
    <cellStyle name="Migliaia (0)_Foglio1" xfId="67"/>
    <cellStyle name="Migliaia [0] 2" xfId="68"/>
    <cellStyle name="Migliaia 2" xfId="69"/>
    <cellStyle name="Neutral" xfId="70"/>
    <cellStyle name="Neutrale 2" xfId="71"/>
    <cellStyle name="Normal 2" xfId="72"/>
    <cellStyle name="Normal 3" xfId="73"/>
    <cellStyle name="Normal 3 2" xfId="74"/>
    <cellStyle name="Normal_Cas_05Q3(met adjusted)" xfId="75"/>
    <cellStyle name="Normale" xfId="0" builtinId="0"/>
    <cellStyle name="Normale 2" xfId="76"/>
    <cellStyle name="Normale 2 2" xfId="77"/>
    <cellStyle name="Normale 2 3" xfId="78"/>
    <cellStyle name="Normale 2 4" xfId="79"/>
    <cellStyle name="Normale 2 5" xfId="80"/>
    <cellStyle name="Normale 3" xfId="81"/>
    <cellStyle name="Normale 3 2" xfId="82"/>
    <cellStyle name="Normale 4" xfId="83"/>
    <cellStyle name="Normale 5" xfId="84"/>
    <cellStyle name="Normale 6" xfId="85"/>
    <cellStyle name="Nota 2" xfId="86"/>
    <cellStyle name="Note" xfId="87"/>
    <cellStyle name="Output 2" xfId="88"/>
    <cellStyle name="Percentuale" xfId="2" builtinId="5"/>
    <cellStyle name="Standaard_Verkeersprestaties_v_240513064826" xfId="89"/>
    <cellStyle name="Testo avviso 2" xfId="90"/>
    <cellStyle name="Testo descrittivo 2" xfId="91"/>
    <cellStyle name="Title" xfId="92"/>
    <cellStyle name="Titolo 1 2" xfId="93"/>
    <cellStyle name="Titolo 2 2" xfId="94"/>
    <cellStyle name="Titolo 3 2" xfId="95"/>
    <cellStyle name="Titolo 4 2" xfId="96"/>
    <cellStyle name="Titolo 5" xfId="97"/>
    <cellStyle name="Total" xfId="98"/>
    <cellStyle name="Totale 2" xfId="99"/>
    <cellStyle name="Valore non valido 2" xfId="100"/>
    <cellStyle name="Valore valido 2" xfId="101"/>
    <cellStyle name="Valuta (0)_Foglio1" xfId="102"/>
    <cellStyle name="Warning Text" xfId="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2.xml"/><Relationship Id="rId50" Type="http://schemas.openxmlformats.org/officeDocument/2006/relationships/externalLink" Target="externalLinks/externalLink5.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3.xml"/><Relationship Id="rId8" Type="http://schemas.openxmlformats.org/officeDocument/2006/relationships/worksheet" Target="worksheets/sheet8.xml"/><Relationship Id="rId51" Type="http://schemas.openxmlformats.org/officeDocument/2006/relationships/externalLink" Target="externalLinks/externalLink6.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4311851851851851"/>
          <c:y val="7.7611111111111117E-2"/>
          <c:w val="0.59589969135802479"/>
          <c:h val="0.7779138888888889"/>
        </c:manualLayout>
      </c:layout>
      <c:barChart>
        <c:barDir val="bar"/>
        <c:grouping val="stacked"/>
        <c:varyColors val="0"/>
        <c:ser>
          <c:idx val="0"/>
          <c:order val="0"/>
          <c:tx>
            <c:strRef>
              <c:f>'[1]Figura 1'!$C$285</c:f>
              <c:strCache>
                <c:ptCount val="1"/>
                <c:pt idx="0">
                  <c:v>Bambini (0 - 14)</c:v>
                </c:pt>
              </c:strCache>
            </c:strRef>
          </c:tx>
          <c:spPr>
            <a:solidFill>
              <a:srgbClr val="7F7F7F"/>
            </a:solidFill>
          </c:spPr>
          <c:invertIfNegative val="0"/>
          <c:cat>
            <c:strRef>
              <c:f>'[1]Figura 1'!$D$284:$G$284</c:f>
              <c:strCache>
                <c:ptCount val="4"/>
                <c:pt idx="0">
                  <c:v>Puglia 2010</c:v>
                </c:pt>
                <c:pt idx="1">
                  <c:v>Puglia 2019</c:v>
                </c:pt>
                <c:pt idx="2">
                  <c:v>Italia 2010</c:v>
                </c:pt>
                <c:pt idx="3">
                  <c:v>Italia 2019</c:v>
                </c:pt>
              </c:strCache>
            </c:strRef>
          </c:cat>
          <c:val>
            <c:numRef>
              <c:f>'[1]Figura 1'!$D$285:$G$285</c:f>
              <c:numCache>
                <c:formatCode>General</c:formatCode>
                <c:ptCount val="4"/>
                <c:pt idx="0">
                  <c:v>2.4</c:v>
                </c:pt>
                <c:pt idx="1">
                  <c:v>1.4492753623188406</c:v>
                </c:pt>
                <c:pt idx="2">
                  <c:v>1.7</c:v>
                </c:pt>
                <c:pt idx="3">
                  <c:v>1.1030570438071228</c:v>
                </c:pt>
              </c:numCache>
            </c:numRef>
          </c:val>
          <c:extLst>
            <c:ext xmlns:c16="http://schemas.microsoft.com/office/drawing/2014/chart" uri="{C3380CC4-5D6E-409C-BE32-E72D297353CC}">
              <c16:uniqueId val="{00000000-291C-422D-865F-1A27A97B40B9}"/>
            </c:ext>
          </c:extLst>
        </c:ser>
        <c:ser>
          <c:idx val="1"/>
          <c:order val="1"/>
          <c:tx>
            <c:strRef>
              <c:f>'[1]Figura 1'!$C$286</c:f>
              <c:strCache>
                <c:ptCount val="1"/>
                <c:pt idx="0">
                  <c:v>Giovani (15 - 24)</c:v>
                </c:pt>
              </c:strCache>
            </c:strRef>
          </c:tx>
          <c:spPr>
            <a:solidFill>
              <a:srgbClr val="BFBFBF"/>
            </a:solidFill>
          </c:spPr>
          <c:invertIfNegative val="0"/>
          <c:cat>
            <c:strRef>
              <c:f>'[1]Figura 1'!$D$284:$G$284</c:f>
              <c:strCache>
                <c:ptCount val="4"/>
                <c:pt idx="0">
                  <c:v>Puglia 2010</c:v>
                </c:pt>
                <c:pt idx="1">
                  <c:v>Puglia 2019</c:v>
                </c:pt>
                <c:pt idx="2">
                  <c:v>Italia 2010</c:v>
                </c:pt>
                <c:pt idx="3">
                  <c:v>Italia 2019</c:v>
                </c:pt>
              </c:strCache>
            </c:strRef>
          </c:cat>
          <c:val>
            <c:numRef>
              <c:f>'[1]Figura 1'!$D$286:$G$286</c:f>
              <c:numCache>
                <c:formatCode>General</c:formatCode>
                <c:ptCount val="4"/>
                <c:pt idx="0">
                  <c:v>16.100000000000001</c:v>
                </c:pt>
                <c:pt idx="1">
                  <c:v>14.492753623188406</c:v>
                </c:pt>
                <c:pt idx="2">
                  <c:v>16.2</c:v>
                </c:pt>
                <c:pt idx="3">
                  <c:v>12.795461708162623</c:v>
                </c:pt>
              </c:numCache>
            </c:numRef>
          </c:val>
          <c:extLst>
            <c:ext xmlns:c16="http://schemas.microsoft.com/office/drawing/2014/chart" uri="{C3380CC4-5D6E-409C-BE32-E72D297353CC}">
              <c16:uniqueId val="{00000001-291C-422D-865F-1A27A97B40B9}"/>
            </c:ext>
          </c:extLst>
        </c:ser>
        <c:ser>
          <c:idx val="2"/>
          <c:order val="2"/>
          <c:tx>
            <c:strRef>
              <c:f>'[1]Figura 1'!$C$287</c:f>
              <c:strCache>
                <c:ptCount val="1"/>
                <c:pt idx="0">
                  <c:v>Anziani (65+)</c:v>
                </c:pt>
              </c:strCache>
            </c:strRef>
          </c:tx>
          <c:spPr>
            <a:solidFill>
              <a:srgbClr val="D99694"/>
            </a:solidFill>
          </c:spPr>
          <c:invertIfNegative val="0"/>
          <c:cat>
            <c:strRef>
              <c:f>'[1]Figura 1'!$D$284:$G$284</c:f>
              <c:strCache>
                <c:ptCount val="4"/>
                <c:pt idx="0">
                  <c:v>Puglia 2010</c:v>
                </c:pt>
                <c:pt idx="1">
                  <c:v>Puglia 2019</c:v>
                </c:pt>
                <c:pt idx="2">
                  <c:v>Italia 2010</c:v>
                </c:pt>
                <c:pt idx="3">
                  <c:v>Italia 2019</c:v>
                </c:pt>
              </c:strCache>
            </c:strRef>
          </c:cat>
          <c:val>
            <c:numRef>
              <c:f>'[1]Figura 1'!$D$287:$G$287</c:f>
              <c:numCache>
                <c:formatCode>General</c:formatCode>
                <c:ptCount val="4"/>
                <c:pt idx="0">
                  <c:v>16.5</c:v>
                </c:pt>
                <c:pt idx="1">
                  <c:v>19.806763285024154</c:v>
                </c:pt>
                <c:pt idx="2">
                  <c:v>25.9</c:v>
                </c:pt>
                <c:pt idx="3">
                  <c:v>31.326820044122282</c:v>
                </c:pt>
              </c:numCache>
            </c:numRef>
          </c:val>
          <c:extLst>
            <c:ext xmlns:c16="http://schemas.microsoft.com/office/drawing/2014/chart" uri="{C3380CC4-5D6E-409C-BE32-E72D297353CC}">
              <c16:uniqueId val="{00000002-291C-422D-865F-1A27A97B40B9}"/>
            </c:ext>
          </c:extLst>
        </c:ser>
        <c:ser>
          <c:idx val="3"/>
          <c:order val="3"/>
          <c:tx>
            <c:strRef>
              <c:f>'[1]Figura 1'!$C$288</c:f>
              <c:strCache>
                <c:ptCount val="1"/>
                <c:pt idx="0">
                  <c:v>Altri utenti</c:v>
                </c:pt>
              </c:strCache>
            </c:strRef>
          </c:tx>
          <c:spPr>
            <a:solidFill>
              <a:srgbClr val="A71433"/>
            </a:solidFill>
          </c:spPr>
          <c:invertIfNegative val="0"/>
          <c:cat>
            <c:strRef>
              <c:f>'[1]Figura 1'!$D$284:$G$284</c:f>
              <c:strCache>
                <c:ptCount val="4"/>
                <c:pt idx="0">
                  <c:v>Puglia 2010</c:v>
                </c:pt>
                <c:pt idx="1">
                  <c:v>Puglia 2019</c:v>
                </c:pt>
                <c:pt idx="2">
                  <c:v>Italia 2010</c:v>
                </c:pt>
                <c:pt idx="3">
                  <c:v>Italia 2019</c:v>
                </c:pt>
              </c:strCache>
            </c:strRef>
          </c:cat>
          <c:val>
            <c:numRef>
              <c:f>'[1]Figura 1'!$D$288:$G$288</c:f>
              <c:numCache>
                <c:formatCode>General</c:formatCode>
                <c:ptCount val="4"/>
                <c:pt idx="0">
                  <c:v>65</c:v>
                </c:pt>
                <c:pt idx="1">
                  <c:v>64.251207729468589</c:v>
                </c:pt>
                <c:pt idx="2">
                  <c:v>56.2</c:v>
                </c:pt>
                <c:pt idx="3">
                  <c:v>54.774661203907968</c:v>
                </c:pt>
              </c:numCache>
            </c:numRef>
          </c:val>
          <c:extLst>
            <c:ext xmlns:c16="http://schemas.microsoft.com/office/drawing/2014/chart" uri="{C3380CC4-5D6E-409C-BE32-E72D297353CC}">
              <c16:uniqueId val="{00000003-291C-422D-865F-1A27A97B40B9}"/>
            </c:ext>
          </c:extLst>
        </c:ser>
        <c:dLbls>
          <c:showLegendKey val="0"/>
          <c:showVal val="0"/>
          <c:showCatName val="0"/>
          <c:showSerName val="0"/>
          <c:showPercent val="0"/>
          <c:showBubbleSize val="0"/>
        </c:dLbls>
        <c:gapWidth val="50"/>
        <c:overlap val="100"/>
        <c:axId val="123775616"/>
        <c:axId val="123842944"/>
      </c:barChart>
      <c:catAx>
        <c:axId val="123775616"/>
        <c:scaling>
          <c:orientation val="minMax"/>
        </c:scaling>
        <c:delete val="0"/>
        <c:axPos val="l"/>
        <c:numFmt formatCode="General" sourceLinked="1"/>
        <c:majorTickMark val="out"/>
        <c:minorTickMark val="none"/>
        <c:tickLblPos val="nextTo"/>
        <c:spPr>
          <a:noFill/>
          <a:extLst>
            <a:ext uri="{909E8E84-426E-40DD-AFC4-6F175D3DCCD1}">
              <a14:hiddenFill xmlns:a14="http://schemas.microsoft.com/office/drawing/2010/main">
                <a:noFill/>
              </a14:hiddenFill>
            </a:ext>
          </a:extLst>
        </c:spPr>
        <c:crossAx val="123842944"/>
        <c:crosses val="autoZero"/>
        <c:auto val="1"/>
        <c:lblAlgn val="ctr"/>
        <c:lblOffset val="100"/>
        <c:noMultiLvlLbl val="0"/>
      </c:catAx>
      <c:valAx>
        <c:axId val="123842944"/>
        <c:scaling>
          <c:orientation val="minMax"/>
          <c:max val="100"/>
        </c:scaling>
        <c:delete val="0"/>
        <c:axPos val="b"/>
        <c:numFmt formatCode="0%" sourceLinked="0"/>
        <c:majorTickMark val="out"/>
        <c:minorTickMark val="none"/>
        <c:tickLblPos val="nextTo"/>
        <c:spPr>
          <a:noFill/>
          <a:extLst>
            <a:ext uri="{909E8E84-426E-40DD-AFC4-6F175D3DCCD1}">
              <a14:hiddenFill xmlns:a14="http://schemas.microsoft.com/office/drawing/2010/main">
                <a:noFill/>
              </a14:hiddenFill>
            </a:ext>
          </a:extLst>
        </c:spPr>
        <c:crossAx val="123775616"/>
        <c:crosses val="autoZero"/>
        <c:crossBetween val="between"/>
        <c:dispUnits>
          <c:builtInUnit val="hundreds"/>
        </c:dispUnits>
      </c:valAx>
      <c:spPr>
        <a:noFill/>
        <a:extLst>
          <a:ext uri="{909E8E84-426E-40DD-AFC4-6F175D3DCCD1}">
            <a14:hiddenFill xmlns:a14="http://schemas.microsoft.com/office/drawing/2010/main">
              <a:solidFill>
                <a:sysClr val="window" lastClr="FFFFFF"/>
              </a:solidFill>
            </a14:hiddenFill>
          </a:ext>
        </a:extLst>
      </c:spPr>
    </c:plotArea>
    <c:legend>
      <c:legendPos val="r"/>
      <c:layout>
        <c:manualLayout>
          <c:xMode val="edge"/>
          <c:yMode val="edge"/>
          <c:x val="0.83525524691358022"/>
          <c:y val="0.22526555555555555"/>
          <c:w val="0.1412262345679012"/>
          <c:h val="0.5424133333333333"/>
        </c:manualLayout>
      </c:layout>
      <c:overlay val="0"/>
      <c:spPr>
        <a:noFill/>
      </c:spPr>
      <c:txPr>
        <a:bodyPr/>
        <a:lstStyle/>
        <a:p>
          <a:pPr>
            <a:defRPr sz="700"/>
          </a:pPr>
          <a:endParaRPr lang="it-IT"/>
        </a:p>
      </c:txPr>
    </c:legend>
    <c:plotVisOnly val="1"/>
    <c:dispBlanksAs val="gap"/>
    <c:showDLblsOverMax val="0"/>
  </c:chart>
  <c:spPr>
    <a:solidFill>
      <a:sysClr val="window" lastClr="FFFFFF"/>
    </a:solidFill>
    <a:ln>
      <a:noFill/>
    </a:ln>
  </c:spPr>
  <c:txPr>
    <a:bodyPr/>
    <a:lstStyle/>
    <a:p>
      <a:pPr>
        <a:defRPr sz="800">
          <a:latin typeface="Arial Narrow" panose="020B0606020202030204" pitchFamily="34" charset="0"/>
          <a:cs typeface="Arial" panose="020B0604020202020204" pitchFamily="34" charset="0"/>
        </a:defRPr>
      </a:pPr>
      <a:endParaRPr lang="it-IT"/>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47376543209877"/>
          <c:y val="7.7611111111111117E-2"/>
          <c:w val="0.44292129629629634"/>
          <c:h val="0.7779138888888889"/>
        </c:manualLayout>
      </c:layout>
      <c:barChart>
        <c:barDir val="bar"/>
        <c:grouping val="stacked"/>
        <c:varyColors val="0"/>
        <c:ser>
          <c:idx val="0"/>
          <c:order val="0"/>
          <c:tx>
            <c:strRef>
              <c:f>'[2]Figura 1'!$A$302</c:f>
              <c:strCache>
                <c:ptCount val="1"/>
                <c:pt idx="0">
                  <c:v>Conducenti e passeggeri di ciclomotori </c:v>
                </c:pt>
              </c:strCache>
            </c:strRef>
          </c:tx>
          <c:spPr>
            <a:solidFill>
              <a:srgbClr val="4F6228"/>
            </a:solidFill>
          </c:spPr>
          <c:invertIfNegative val="0"/>
          <c:cat>
            <c:strRef>
              <c:f>'[2]Figura 1'!$B$301:$E$301</c:f>
              <c:strCache>
                <c:ptCount val="4"/>
                <c:pt idx="0">
                  <c:v>Puglia 2010</c:v>
                </c:pt>
                <c:pt idx="1">
                  <c:v>Puglia 2019</c:v>
                </c:pt>
                <c:pt idx="2">
                  <c:v>Italia 2010</c:v>
                </c:pt>
                <c:pt idx="3">
                  <c:v>Italia 2019</c:v>
                </c:pt>
              </c:strCache>
            </c:strRef>
          </c:cat>
          <c:val>
            <c:numRef>
              <c:f>'[2]Figura 1'!$B$302:$E$302</c:f>
              <c:numCache>
                <c:formatCode>General</c:formatCode>
                <c:ptCount val="4"/>
                <c:pt idx="0">
                  <c:v>5.8</c:v>
                </c:pt>
                <c:pt idx="1">
                  <c:v>3.3816425120772946</c:v>
                </c:pt>
                <c:pt idx="2">
                  <c:v>5</c:v>
                </c:pt>
                <c:pt idx="3">
                  <c:v>2.7734005672864797</c:v>
                </c:pt>
              </c:numCache>
            </c:numRef>
          </c:val>
          <c:extLst>
            <c:ext xmlns:c16="http://schemas.microsoft.com/office/drawing/2014/chart" uri="{C3380CC4-5D6E-409C-BE32-E72D297353CC}">
              <c16:uniqueId val="{00000000-DE65-42D6-B81B-099538B6FF79}"/>
            </c:ext>
          </c:extLst>
        </c:ser>
        <c:ser>
          <c:idx val="1"/>
          <c:order val="1"/>
          <c:tx>
            <c:strRef>
              <c:f>'[2]Figura 1'!$A$303</c:f>
              <c:strCache>
                <c:ptCount val="1"/>
                <c:pt idx="0">
                  <c:v>Conducenti e passeggeri di motocicli </c:v>
                </c:pt>
              </c:strCache>
            </c:strRef>
          </c:tx>
          <c:spPr>
            <a:solidFill>
              <a:srgbClr val="7F7F7F"/>
            </a:solidFill>
          </c:spPr>
          <c:invertIfNegative val="0"/>
          <c:cat>
            <c:strRef>
              <c:f>'[2]Figura 1'!$B$301:$E$301</c:f>
              <c:strCache>
                <c:ptCount val="4"/>
                <c:pt idx="0">
                  <c:v>Puglia 2010</c:v>
                </c:pt>
                <c:pt idx="1">
                  <c:v>Puglia 2019</c:v>
                </c:pt>
                <c:pt idx="2">
                  <c:v>Italia 2010</c:v>
                </c:pt>
                <c:pt idx="3">
                  <c:v>Italia 2019</c:v>
                </c:pt>
              </c:strCache>
            </c:strRef>
          </c:cat>
          <c:val>
            <c:numRef>
              <c:f>'[2]Figura 1'!$B$303:$E$303</c:f>
              <c:numCache>
                <c:formatCode>General</c:formatCode>
                <c:ptCount val="4"/>
                <c:pt idx="0">
                  <c:v>20.6</c:v>
                </c:pt>
                <c:pt idx="1">
                  <c:v>16.908212560386474</c:v>
                </c:pt>
                <c:pt idx="2">
                  <c:v>23.1</c:v>
                </c:pt>
                <c:pt idx="3">
                  <c:v>21.998109045067761</c:v>
                </c:pt>
              </c:numCache>
            </c:numRef>
          </c:val>
          <c:extLst>
            <c:ext xmlns:c16="http://schemas.microsoft.com/office/drawing/2014/chart" uri="{C3380CC4-5D6E-409C-BE32-E72D297353CC}">
              <c16:uniqueId val="{00000001-DE65-42D6-B81B-099538B6FF79}"/>
            </c:ext>
          </c:extLst>
        </c:ser>
        <c:ser>
          <c:idx val="2"/>
          <c:order val="2"/>
          <c:tx>
            <c:strRef>
              <c:f>'[2]Figura 1'!$A$304</c:f>
              <c:strCache>
                <c:ptCount val="1"/>
                <c:pt idx="0">
                  <c:v>Conducenti e passeggeri di velocipedi</c:v>
                </c:pt>
              </c:strCache>
            </c:strRef>
          </c:tx>
          <c:spPr>
            <a:solidFill>
              <a:srgbClr val="BFBFBF"/>
            </a:solidFill>
          </c:spPr>
          <c:invertIfNegative val="0"/>
          <c:cat>
            <c:strRef>
              <c:f>'[2]Figura 1'!$B$301:$E$301</c:f>
              <c:strCache>
                <c:ptCount val="4"/>
                <c:pt idx="0">
                  <c:v>Puglia 2010</c:v>
                </c:pt>
                <c:pt idx="1">
                  <c:v>Puglia 2019</c:v>
                </c:pt>
                <c:pt idx="2">
                  <c:v>Italia 2010</c:v>
                </c:pt>
                <c:pt idx="3">
                  <c:v>Italia 2019</c:v>
                </c:pt>
              </c:strCache>
            </c:strRef>
          </c:cat>
          <c:val>
            <c:numRef>
              <c:f>'[2]Figura 1'!$B$304:$E$304</c:f>
              <c:numCache>
                <c:formatCode>General</c:formatCode>
                <c:ptCount val="4"/>
                <c:pt idx="0">
                  <c:v>3.4</c:v>
                </c:pt>
                <c:pt idx="1">
                  <c:v>5.3140096618357484</c:v>
                </c:pt>
                <c:pt idx="2">
                  <c:v>6.4</c:v>
                </c:pt>
                <c:pt idx="3">
                  <c:v>7.9735266309486299</c:v>
                </c:pt>
              </c:numCache>
            </c:numRef>
          </c:val>
          <c:extLst>
            <c:ext xmlns:c16="http://schemas.microsoft.com/office/drawing/2014/chart" uri="{C3380CC4-5D6E-409C-BE32-E72D297353CC}">
              <c16:uniqueId val="{00000002-DE65-42D6-B81B-099538B6FF79}"/>
            </c:ext>
          </c:extLst>
        </c:ser>
        <c:ser>
          <c:idx val="3"/>
          <c:order val="3"/>
          <c:tx>
            <c:strRef>
              <c:f>'[2]Figura 1'!$A$305</c:f>
              <c:strCache>
                <c:ptCount val="1"/>
                <c:pt idx="0">
                  <c:v>Pedoni</c:v>
                </c:pt>
              </c:strCache>
            </c:strRef>
          </c:tx>
          <c:spPr>
            <a:solidFill>
              <a:srgbClr val="D99694"/>
            </a:solidFill>
          </c:spPr>
          <c:invertIfNegative val="0"/>
          <c:cat>
            <c:strRef>
              <c:f>'[2]Figura 1'!$B$301:$E$301</c:f>
              <c:strCache>
                <c:ptCount val="4"/>
                <c:pt idx="0">
                  <c:v>Puglia 2010</c:v>
                </c:pt>
                <c:pt idx="1">
                  <c:v>Puglia 2019</c:v>
                </c:pt>
                <c:pt idx="2">
                  <c:v>Italia 2010</c:v>
                </c:pt>
                <c:pt idx="3">
                  <c:v>Italia 2019</c:v>
                </c:pt>
              </c:strCache>
            </c:strRef>
          </c:cat>
          <c:val>
            <c:numRef>
              <c:f>'[2]Figura 1'!$B$305:$E$305</c:f>
              <c:numCache>
                <c:formatCode>General</c:formatCode>
                <c:ptCount val="4"/>
                <c:pt idx="0">
                  <c:v>8.9</c:v>
                </c:pt>
                <c:pt idx="1">
                  <c:v>10.144927536231885</c:v>
                </c:pt>
                <c:pt idx="2">
                  <c:v>15.1</c:v>
                </c:pt>
                <c:pt idx="3">
                  <c:v>16.829498896942958</c:v>
                </c:pt>
              </c:numCache>
            </c:numRef>
          </c:val>
          <c:extLst>
            <c:ext xmlns:c16="http://schemas.microsoft.com/office/drawing/2014/chart" uri="{C3380CC4-5D6E-409C-BE32-E72D297353CC}">
              <c16:uniqueId val="{00000003-DE65-42D6-B81B-099538B6FF79}"/>
            </c:ext>
          </c:extLst>
        </c:ser>
        <c:ser>
          <c:idx val="4"/>
          <c:order val="4"/>
          <c:tx>
            <c:strRef>
              <c:f>'[2]Figura 1'!$A$306</c:f>
              <c:strCache>
                <c:ptCount val="1"/>
                <c:pt idx="0">
                  <c:v>Altri utenti</c:v>
                </c:pt>
              </c:strCache>
            </c:strRef>
          </c:tx>
          <c:spPr>
            <a:solidFill>
              <a:srgbClr val="A71433"/>
            </a:solidFill>
          </c:spPr>
          <c:invertIfNegative val="0"/>
          <c:cat>
            <c:strRef>
              <c:f>'[2]Figura 1'!$B$301:$E$301</c:f>
              <c:strCache>
                <c:ptCount val="4"/>
                <c:pt idx="0">
                  <c:v>Puglia 2010</c:v>
                </c:pt>
                <c:pt idx="1">
                  <c:v>Puglia 2019</c:v>
                </c:pt>
                <c:pt idx="2">
                  <c:v>Italia 2010</c:v>
                </c:pt>
                <c:pt idx="3">
                  <c:v>Italia 2019</c:v>
                </c:pt>
              </c:strCache>
            </c:strRef>
          </c:cat>
          <c:val>
            <c:numRef>
              <c:f>'[2]Figura 1'!$B$306:$E$306</c:f>
              <c:numCache>
                <c:formatCode>General</c:formatCode>
                <c:ptCount val="4"/>
                <c:pt idx="0">
                  <c:v>61.3</c:v>
                </c:pt>
                <c:pt idx="1">
                  <c:v>64.251207729468589</c:v>
                </c:pt>
                <c:pt idx="2">
                  <c:v>50.4</c:v>
                </c:pt>
                <c:pt idx="3">
                  <c:v>50.425464859754179</c:v>
                </c:pt>
              </c:numCache>
            </c:numRef>
          </c:val>
          <c:extLst>
            <c:ext xmlns:c16="http://schemas.microsoft.com/office/drawing/2014/chart" uri="{C3380CC4-5D6E-409C-BE32-E72D297353CC}">
              <c16:uniqueId val="{00000004-DE65-42D6-B81B-099538B6FF79}"/>
            </c:ext>
          </c:extLst>
        </c:ser>
        <c:dLbls>
          <c:showLegendKey val="0"/>
          <c:showVal val="0"/>
          <c:showCatName val="0"/>
          <c:showSerName val="0"/>
          <c:showPercent val="0"/>
          <c:showBubbleSize val="0"/>
        </c:dLbls>
        <c:gapWidth val="50"/>
        <c:overlap val="100"/>
        <c:axId val="46863104"/>
        <c:axId val="46864640"/>
      </c:barChart>
      <c:catAx>
        <c:axId val="46863104"/>
        <c:scaling>
          <c:orientation val="minMax"/>
        </c:scaling>
        <c:delete val="0"/>
        <c:axPos val="l"/>
        <c:numFmt formatCode="General" sourceLinked="0"/>
        <c:majorTickMark val="out"/>
        <c:minorTickMark val="none"/>
        <c:tickLblPos val="nextTo"/>
        <c:spPr>
          <a:noFill/>
          <a:extLst>
            <a:ext uri="{909E8E84-426E-40DD-AFC4-6F175D3DCCD1}">
              <a14:hiddenFill xmlns:a14="http://schemas.microsoft.com/office/drawing/2010/main">
                <a:noFill/>
              </a14:hiddenFill>
            </a:ext>
          </a:extLst>
        </c:spPr>
        <c:crossAx val="46864640"/>
        <c:crosses val="autoZero"/>
        <c:auto val="1"/>
        <c:lblAlgn val="ctr"/>
        <c:lblOffset val="100"/>
        <c:noMultiLvlLbl val="0"/>
      </c:catAx>
      <c:valAx>
        <c:axId val="46864640"/>
        <c:scaling>
          <c:orientation val="minMax"/>
          <c:max val="100"/>
        </c:scaling>
        <c:delete val="0"/>
        <c:axPos val="b"/>
        <c:numFmt formatCode="0%" sourceLinked="0"/>
        <c:majorTickMark val="out"/>
        <c:minorTickMark val="none"/>
        <c:tickLblPos val="nextTo"/>
        <c:spPr>
          <a:noFill/>
          <a:extLst>
            <a:ext uri="{909E8E84-426E-40DD-AFC4-6F175D3DCCD1}">
              <a14:hiddenFill xmlns:a14="http://schemas.microsoft.com/office/drawing/2010/main">
                <a:noFill/>
              </a14:hiddenFill>
            </a:ext>
          </a:extLst>
        </c:spPr>
        <c:crossAx val="46863104"/>
        <c:crosses val="autoZero"/>
        <c:crossBetween val="between"/>
        <c:majorUnit val="20"/>
        <c:dispUnits>
          <c:builtInUnit val="hundreds"/>
        </c:dispUnits>
      </c:valAx>
      <c:spPr>
        <a:noFill/>
        <a:extLst>
          <a:ext uri="{909E8E84-426E-40DD-AFC4-6F175D3DCCD1}">
            <a14:hiddenFill xmlns:a14="http://schemas.microsoft.com/office/drawing/2010/main">
              <a:solidFill>
                <a:sysClr val="window" lastClr="FFFFFF"/>
              </a:solidFill>
            </a14:hiddenFill>
          </a:ext>
        </a:extLst>
      </c:spPr>
    </c:plotArea>
    <c:legend>
      <c:legendPos val="r"/>
      <c:layout>
        <c:manualLayout>
          <c:xMode val="edge"/>
          <c:yMode val="edge"/>
          <c:x val="0.6893111111111111"/>
          <c:y val="0.11721111111111111"/>
          <c:w val="0.28717037037037035"/>
          <c:h val="0.7655777777777778"/>
        </c:manualLayout>
      </c:layout>
      <c:overlay val="0"/>
      <c:spPr>
        <a:noFill/>
      </c:spPr>
      <c:txPr>
        <a:bodyPr/>
        <a:lstStyle/>
        <a:p>
          <a:pPr>
            <a:defRPr sz="700" i="0"/>
          </a:pPr>
          <a:endParaRPr lang="it-IT"/>
        </a:p>
      </c:txPr>
    </c:legend>
    <c:plotVisOnly val="1"/>
    <c:dispBlanksAs val="gap"/>
    <c:showDLblsOverMax val="0"/>
  </c:chart>
  <c:spPr>
    <a:solidFill>
      <a:sysClr val="window" lastClr="FFFFFF"/>
    </a:solidFill>
    <a:ln>
      <a:noFill/>
    </a:ln>
  </c:spPr>
  <c:txPr>
    <a:bodyPr/>
    <a:lstStyle/>
    <a:p>
      <a:pPr>
        <a:defRPr sz="800">
          <a:latin typeface="Arial Narrow" panose="020B0606020202030204" pitchFamily="34" charset="0"/>
          <a:cs typeface="Arial" panose="020B0604020202020204" pitchFamily="34" charset="0"/>
        </a:defRPr>
      </a:pPr>
      <a:endParaRPr lang="it-IT"/>
    </a:p>
  </c:txPr>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24013174823735"/>
          <c:y val="4.8404840484048403E-2"/>
          <c:w val="0.75397745870001542"/>
          <c:h val="0.76921389776772953"/>
        </c:manualLayout>
      </c:layout>
      <c:barChart>
        <c:barDir val="col"/>
        <c:grouping val="stacked"/>
        <c:varyColors val="0"/>
        <c:ser>
          <c:idx val="0"/>
          <c:order val="0"/>
          <c:tx>
            <c:strRef>
              <c:f>'[3]Fig. 8'!$B$453</c:f>
              <c:strCache>
                <c:ptCount val="1"/>
                <c:pt idx="0">
                  <c:v>Maschi</c:v>
                </c:pt>
              </c:strCache>
            </c:strRef>
          </c:tx>
          <c:spPr>
            <a:solidFill>
              <a:srgbClr val="A71433"/>
            </a:solidFill>
          </c:spPr>
          <c:invertIfNegative val="0"/>
          <c:cat>
            <c:strRef>
              <c:f>'[3]Fig. 8'!$A$454:$A$458</c:f>
              <c:strCache>
                <c:ptCount val="5"/>
                <c:pt idx="0">
                  <c:v>fino a 14</c:v>
                </c:pt>
                <c:pt idx="1">
                  <c:v>15-29</c:v>
                </c:pt>
                <c:pt idx="2">
                  <c:v>30-44</c:v>
                </c:pt>
                <c:pt idx="3">
                  <c:v>45-64</c:v>
                </c:pt>
                <c:pt idx="4">
                  <c:v>65 +</c:v>
                </c:pt>
              </c:strCache>
            </c:strRef>
          </c:cat>
          <c:val>
            <c:numRef>
              <c:f>'[3]Fig. 8'!$B$454:$B$458</c:f>
              <c:numCache>
                <c:formatCode>General</c:formatCode>
                <c:ptCount val="5"/>
                <c:pt idx="0">
                  <c:v>1</c:v>
                </c:pt>
                <c:pt idx="1">
                  <c:v>37</c:v>
                </c:pt>
                <c:pt idx="2">
                  <c:v>47</c:v>
                </c:pt>
                <c:pt idx="3">
                  <c:v>43</c:v>
                </c:pt>
                <c:pt idx="4">
                  <c:v>35</c:v>
                </c:pt>
              </c:numCache>
            </c:numRef>
          </c:val>
          <c:extLst>
            <c:ext xmlns:c16="http://schemas.microsoft.com/office/drawing/2014/chart" uri="{C3380CC4-5D6E-409C-BE32-E72D297353CC}">
              <c16:uniqueId val="{00000000-8299-438B-9C37-48A83B37A029}"/>
            </c:ext>
          </c:extLst>
        </c:ser>
        <c:ser>
          <c:idx val="1"/>
          <c:order val="1"/>
          <c:tx>
            <c:strRef>
              <c:f>'[3]Fig. 8'!$C$453</c:f>
              <c:strCache>
                <c:ptCount val="1"/>
                <c:pt idx="0">
                  <c:v>Femmine</c:v>
                </c:pt>
              </c:strCache>
            </c:strRef>
          </c:tx>
          <c:spPr>
            <a:solidFill>
              <a:srgbClr val="BFBFBF"/>
            </a:solidFill>
          </c:spPr>
          <c:invertIfNegative val="0"/>
          <c:cat>
            <c:strRef>
              <c:f>'[3]Fig. 8'!$A$454:$A$458</c:f>
              <c:strCache>
                <c:ptCount val="5"/>
                <c:pt idx="0">
                  <c:v>fino a 14</c:v>
                </c:pt>
                <c:pt idx="1">
                  <c:v>15-29</c:v>
                </c:pt>
                <c:pt idx="2">
                  <c:v>30-44</c:v>
                </c:pt>
                <c:pt idx="3">
                  <c:v>45-64</c:v>
                </c:pt>
                <c:pt idx="4">
                  <c:v>65 +</c:v>
                </c:pt>
              </c:strCache>
            </c:strRef>
          </c:cat>
          <c:val>
            <c:numRef>
              <c:f>'[3]Fig. 8'!$C$454:$C$458</c:f>
              <c:numCache>
                <c:formatCode>General</c:formatCode>
                <c:ptCount val="5"/>
                <c:pt idx="0">
                  <c:v>2</c:v>
                </c:pt>
                <c:pt idx="1">
                  <c:v>10</c:v>
                </c:pt>
                <c:pt idx="2">
                  <c:v>11</c:v>
                </c:pt>
                <c:pt idx="3">
                  <c:v>10</c:v>
                </c:pt>
                <c:pt idx="4">
                  <c:v>6</c:v>
                </c:pt>
              </c:numCache>
            </c:numRef>
          </c:val>
          <c:extLst>
            <c:ext xmlns:c16="http://schemas.microsoft.com/office/drawing/2014/chart" uri="{C3380CC4-5D6E-409C-BE32-E72D297353CC}">
              <c16:uniqueId val="{00000001-8299-438B-9C37-48A83B37A029}"/>
            </c:ext>
          </c:extLst>
        </c:ser>
        <c:dLbls>
          <c:showLegendKey val="0"/>
          <c:showVal val="0"/>
          <c:showCatName val="0"/>
          <c:showSerName val="0"/>
          <c:showPercent val="0"/>
          <c:showBubbleSize val="0"/>
        </c:dLbls>
        <c:gapWidth val="50"/>
        <c:overlap val="100"/>
        <c:axId val="192228736"/>
        <c:axId val="192259200"/>
      </c:barChart>
      <c:scatterChart>
        <c:scatterStyle val="lineMarker"/>
        <c:varyColors val="0"/>
        <c:ser>
          <c:idx val="2"/>
          <c:order val="2"/>
          <c:tx>
            <c:strRef>
              <c:f>'[3]Fig. 8'!$D$453</c:f>
              <c:strCache>
                <c:ptCount val="1"/>
                <c:pt idx="0">
                  <c:v>Tasso di mortalità standardizzato</c:v>
                </c:pt>
              </c:strCache>
            </c:strRef>
          </c:tx>
          <c:spPr>
            <a:ln w="28575">
              <a:noFill/>
            </a:ln>
          </c:spPr>
          <c:marker>
            <c:spPr>
              <a:solidFill>
                <a:srgbClr val="D99694"/>
              </a:solidFill>
              <a:ln>
                <a:solidFill>
                  <a:srgbClr val="D99694"/>
                </a:solidFill>
              </a:ln>
            </c:spPr>
          </c:marker>
          <c:dLbls>
            <c:dLbl>
              <c:idx val="0"/>
              <c:layout>
                <c:manualLayout>
                  <c:x val="-6.2087581699346403E-2"/>
                  <c:y val="-6.41872759856630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299-438B-9C37-48A83B37A029}"/>
                </c:ext>
              </c:extLst>
            </c:dLbl>
            <c:dLbl>
              <c:idx val="1"/>
              <c:layout>
                <c:manualLayout>
                  <c:x val="-5.7694117647058826E-2"/>
                  <c:y val="5.4365143369175625E-2"/>
                </c:manualLayout>
              </c:layout>
              <c:spPr/>
              <c:txPr>
                <a:bodyPr/>
                <a:lstStyle/>
                <a:p>
                  <a:pPr>
                    <a:defRPr>
                      <a:solidFill>
                        <a:sysClr val="windowText" lastClr="000000"/>
                      </a:solidFill>
                    </a:defRPr>
                  </a:pPr>
                  <a:endParaRPr lang="it-IT"/>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299-438B-9C37-48A83B37A029}"/>
                </c:ext>
              </c:extLst>
            </c:dLbl>
            <c:dLbl>
              <c:idx val="2"/>
              <c:layout>
                <c:manualLayout>
                  <c:x val="-5.4030718954248366E-2"/>
                  <c:y val="5.9547491039426526E-2"/>
                </c:manualLayout>
              </c:layout>
              <c:spPr/>
              <c:txPr>
                <a:bodyPr/>
                <a:lstStyle/>
                <a:p>
                  <a:pPr>
                    <a:defRPr>
                      <a:solidFill>
                        <a:sysClr val="windowText" lastClr="000000"/>
                      </a:solidFill>
                    </a:defRPr>
                  </a:pPr>
                  <a:endParaRPr lang="it-IT"/>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299-438B-9C37-48A83B37A029}"/>
                </c:ext>
              </c:extLst>
            </c:dLbl>
            <c:dLbl>
              <c:idx val="3"/>
              <c:layout>
                <c:manualLayout>
                  <c:x val="-6.0184967320261441E-2"/>
                  <c:y val="5.9402329749103942E-2"/>
                </c:manualLayout>
              </c:layout>
              <c:spPr/>
              <c:txPr>
                <a:bodyPr/>
                <a:lstStyle/>
                <a:p>
                  <a:pPr algn="ctr" rtl="0">
                    <a:defRPr>
                      <a:solidFill>
                        <a:schemeClr val="bg1"/>
                      </a:solidFill>
                    </a:defRPr>
                  </a:pPr>
                  <a:endParaRPr lang="it-IT"/>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299-438B-9C37-48A83B37A029}"/>
                </c:ext>
              </c:extLst>
            </c:dLbl>
            <c:dLbl>
              <c:idx val="4"/>
              <c:layout>
                <c:manualLayout>
                  <c:x val="-5.6521568627450981E-2"/>
                  <c:y val="6.3789874551971326E-2"/>
                </c:manualLayout>
              </c:layout>
              <c:spPr/>
              <c:txPr>
                <a:bodyPr/>
                <a:lstStyle/>
                <a:p>
                  <a:pPr>
                    <a:defRPr>
                      <a:solidFill>
                        <a:sysClr val="windowText" lastClr="000000"/>
                      </a:solidFill>
                    </a:defRPr>
                  </a:pPr>
                  <a:endParaRPr lang="it-IT"/>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299-438B-9C37-48A83B37A02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'[3]Fig. 8'!$A$454:$A$458</c:f>
              <c:strCache>
                <c:ptCount val="5"/>
                <c:pt idx="0">
                  <c:v>fino a 14</c:v>
                </c:pt>
                <c:pt idx="1">
                  <c:v>15-29</c:v>
                </c:pt>
                <c:pt idx="2">
                  <c:v>30-44</c:v>
                </c:pt>
                <c:pt idx="3">
                  <c:v>45-64</c:v>
                </c:pt>
                <c:pt idx="4">
                  <c:v>65 +</c:v>
                </c:pt>
              </c:strCache>
            </c:strRef>
          </c:xVal>
          <c:yVal>
            <c:numRef>
              <c:f>'[3]Fig. 8'!$D$454:$D$458</c:f>
              <c:numCache>
                <c:formatCode>General</c:formatCode>
                <c:ptCount val="5"/>
                <c:pt idx="0">
                  <c:v>0.56482074986323805</c:v>
                </c:pt>
                <c:pt idx="1">
                  <c:v>7.1126761976083603</c:v>
                </c:pt>
                <c:pt idx="2">
                  <c:v>7.5200285255397299</c:v>
                </c:pt>
                <c:pt idx="3">
                  <c:v>4.4582471427012598</c:v>
                </c:pt>
                <c:pt idx="4">
                  <c:v>4.6085692611351199</c:v>
                </c:pt>
              </c:numCache>
            </c:numRef>
          </c:yVal>
          <c:smooth val="0"/>
          <c:extLst>
            <c:ext xmlns:c16="http://schemas.microsoft.com/office/drawing/2014/chart" uri="{C3380CC4-5D6E-409C-BE32-E72D297353CC}">
              <c16:uniqueId val="{00000007-8299-438B-9C37-48A83B37A029}"/>
            </c:ext>
          </c:extLst>
        </c:ser>
        <c:dLbls>
          <c:showLegendKey val="0"/>
          <c:showVal val="0"/>
          <c:showCatName val="0"/>
          <c:showSerName val="0"/>
          <c:showPercent val="0"/>
          <c:showBubbleSize val="0"/>
        </c:dLbls>
        <c:axId val="192262528"/>
        <c:axId val="192260736"/>
      </c:scatterChart>
      <c:catAx>
        <c:axId val="192228736"/>
        <c:scaling>
          <c:orientation val="minMax"/>
        </c:scaling>
        <c:delete val="0"/>
        <c:axPos val="b"/>
        <c:numFmt formatCode="General" sourceLinked="0"/>
        <c:majorTickMark val="out"/>
        <c:minorTickMark val="none"/>
        <c:tickLblPos val="nextTo"/>
        <c:crossAx val="192259200"/>
        <c:crosses val="autoZero"/>
        <c:auto val="1"/>
        <c:lblAlgn val="ctr"/>
        <c:lblOffset val="100"/>
        <c:noMultiLvlLbl val="0"/>
      </c:catAx>
      <c:valAx>
        <c:axId val="192259200"/>
        <c:scaling>
          <c:orientation val="minMax"/>
        </c:scaling>
        <c:delete val="0"/>
        <c:axPos val="l"/>
        <c:numFmt formatCode="_-* #,##0_-;\-* #,##0_-;_-* &quot;-&quot;??_-;_-@_-" sourceLinked="0"/>
        <c:majorTickMark val="out"/>
        <c:minorTickMark val="none"/>
        <c:tickLblPos val="nextTo"/>
        <c:crossAx val="192228736"/>
        <c:crosses val="autoZero"/>
        <c:crossBetween val="between"/>
      </c:valAx>
      <c:valAx>
        <c:axId val="192260736"/>
        <c:scaling>
          <c:orientation val="minMax"/>
        </c:scaling>
        <c:delete val="0"/>
        <c:axPos val="r"/>
        <c:numFmt formatCode="General" sourceLinked="1"/>
        <c:majorTickMark val="out"/>
        <c:minorTickMark val="none"/>
        <c:tickLblPos val="nextTo"/>
        <c:crossAx val="192262528"/>
        <c:crosses val="max"/>
        <c:crossBetween val="midCat"/>
      </c:valAx>
      <c:valAx>
        <c:axId val="192262528"/>
        <c:scaling>
          <c:orientation val="minMax"/>
        </c:scaling>
        <c:delete val="1"/>
        <c:axPos val="t"/>
        <c:majorTickMark val="out"/>
        <c:minorTickMark val="none"/>
        <c:tickLblPos val="nextTo"/>
        <c:crossAx val="192260736"/>
        <c:crosses val="max"/>
        <c:crossBetween val="midCat"/>
      </c:valAx>
    </c:plotArea>
    <c:legend>
      <c:legendPos val="b"/>
      <c:overlay val="0"/>
    </c:legend>
    <c:plotVisOnly val="1"/>
    <c:dispBlanksAs val="gap"/>
    <c:showDLblsOverMax val="0"/>
  </c:chart>
  <c:spPr>
    <a:ln>
      <a:noFill/>
    </a:ln>
  </c:spPr>
  <c:txPr>
    <a:bodyPr/>
    <a:lstStyle/>
    <a:p>
      <a:pPr>
        <a:defRPr sz="800">
          <a:latin typeface="Arial Narrow" panose="020B0606020202030204" pitchFamily="34" charset="0"/>
        </a:defRPr>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0.11744423138826166"/>
          <c:y val="8.771929824561403E-2"/>
          <c:w val="0.84109789992715489"/>
          <c:h val="0.66990560390477505"/>
        </c:manualLayout>
      </c:layout>
      <c:barChart>
        <c:barDir val="bar"/>
        <c:grouping val="stacked"/>
        <c:varyColors val="0"/>
        <c:ser>
          <c:idx val="0"/>
          <c:order val="0"/>
          <c:tx>
            <c:strRef>
              <c:f>'[4]Figura 9 '!$C$416</c:f>
              <c:strCache>
                <c:ptCount val="1"/>
                <c:pt idx="0">
                  <c:v>Conducente</c:v>
                </c:pt>
              </c:strCache>
            </c:strRef>
          </c:tx>
          <c:spPr>
            <a:solidFill>
              <a:srgbClr val="A71433"/>
            </a:solidFill>
          </c:spPr>
          <c:invertIfNegative val="0"/>
          <c:cat>
            <c:strRef>
              <c:f>'[4]Figura 9 '!$B$417:$B$421</c:f>
              <c:strCache>
                <c:ptCount val="5"/>
                <c:pt idx="0">
                  <c:v>fino a 14</c:v>
                </c:pt>
                <c:pt idx="1">
                  <c:v>15-29</c:v>
                </c:pt>
                <c:pt idx="2">
                  <c:v>30-44</c:v>
                </c:pt>
                <c:pt idx="3">
                  <c:v>45-64</c:v>
                </c:pt>
                <c:pt idx="4">
                  <c:v>65 +</c:v>
                </c:pt>
              </c:strCache>
            </c:strRef>
          </c:cat>
          <c:val>
            <c:numRef>
              <c:f>'[4]Figura 9 '!$C$417:$C$421</c:f>
              <c:numCache>
                <c:formatCode>General</c:formatCode>
                <c:ptCount val="5"/>
                <c:pt idx="0">
                  <c:v>-1</c:v>
                </c:pt>
                <c:pt idx="1">
                  <c:v>-26</c:v>
                </c:pt>
                <c:pt idx="2">
                  <c:v>-37</c:v>
                </c:pt>
                <c:pt idx="3">
                  <c:v>-38</c:v>
                </c:pt>
                <c:pt idx="4">
                  <c:v>-24</c:v>
                </c:pt>
              </c:numCache>
            </c:numRef>
          </c:val>
          <c:extLst>
            <c:ext xmlns:c16="http://schemas.microsoft.com/office/drawing/2014/chart" uri="{C3380CC4-5D6E-409C-BE32-E72D297353CC}">
              <c16:uniqueId val="{00000000-048B-4010-A468-58AF85DCC04D}"/>
            </c:ext>
          </c:extLst>
        </c:ser>
        <c:ser>
          <c:idx val="1"/>
          <c:order val="1"/>
          <c:tx>
            <c:strRef>
              <c:f>'[4]Figura 9 '!$D$416</c:f>
              <c:strCache>
                <c:ptCount val="1"/>
                <c:pt idx="0">
                  <c:v>Passeggero</c:v>
                </c:pt>
              </c:strCache>
            </c:strRef>
          </c:tx>
          <c:spPr>
            <a:solidFill>
              <a:srgbClr val="D99694"/>
            </a:solidFill>
          </c:spPr>
          <c:invertIfNegative val="0"/>
          <c:cat>
            <c:strRef>
              <c:f>'[4]Figura 9 '!$B$417:$B$421</c:f>
              <c:strCache>
                <c:ptCount val="5"/>
                <c:pt idx="0">
                  <c:v>fino a 14</c:v>
                </c:pt>
                <c:pt idx="1">
                  <c:v>15-29</c:v>
                </c:pt>
                <c:pt idx="2">
                  <c:v>30-44</c:v>
                </c:pt>
                <c:pt idx="3">
                  <c:v>45-64</c:v>
                </c:pt>
                <c:pt idx="4">
                  <c:v>65 +</c:v>
                </c:pt>
              </c:strCache>
            </c:strRef>
          </c:cat>
          <c:val>
            <c:numRef>
              <c:f>'[4]Figura 9 '!$D$417:$D$421</c:f>
              <c:numCache>
                <c:formatCode>General</c:formatCode>
                <c:ptCount val="5"/>
                <c:pt idx="1">
                  <c:v>-11</c:v>
                </c:pt>
                <c:pt idx="2">
                  <c:v>-7</c:v>
                </c:pt>
                <c:pt idx="3">
                  <c:v>-1</c:v>
                </c:pt>
                <c:pt idx="4">
                  <c:v>-4</c:v>
                </c:pt>
              </c:numCache>
            </c:numRef>
          </c:val>
          <c:extLst>
            <c:ext xmlns:c16="http://schemas.microsoft.com/office/drawing/2014/chart" uri="{C3380CC4-5D6E-409C-BE32-E72D297353CC}">
              <c16:uniqueId val="{00000001-048B-4010-A468-58AF85DCC04D}"/>
            </c:ext>
          </c:extLst>
        </c:ser>
        <c:ser>
          <c:idx val="2"/>
          <c:order val="2"/>
          <c:tx>
            <c:strRef>
              <c:f>'[4]Figura 9 '!$E$416</c:f>
              <c:strCache>
                <c:ptCount val="1"/>
                <c:pt idx="0">
                  <c:v>Pedone</c:v>
                </c:pt>
              </c:strCache>
            </c:strRef>
          </c:tx>
          <c:spPr>
            <a:solidFill>
              <a:srgbClr val="BFBFBF"/>
            </a:solidFill>
          </c:spPr>
          <c:invertIfNegative val="0"/>
          <c:cat>
            <c:strRef>
              <c:f>'[4]Figura 9 '!$B$417:$B$421</c:f>
              <c:strCache>
                <c:ptCount val="5"/>
                <c:pt idx="0">
                  <c:v>fino a 14</c:v>
                </c:pt>
                <c:pt idx="1">
                  <c:v>15-29</c:v>
                </c:pt>
                <c:pt idx="2">
                  <c:v>30-44</c:v>
                </c:pt>
                <c:pt idx="3">
                  <c:v>45-64</c:v>
                </c:pt>
                <c:pt idx="4">
                  <c:v>65 +</c:v>
                </c:pt>
              </c:strCache>
            </c:strRef>
          </c:cat>
          <c:val>
            <c:numRef>
              <c:f>'[4]Figura 9 '!$E$417:$E$421</c:f>
              <c:numCache>
                <c:formatCode>General</c:formatCode>
                <c:ptCount val="5"/>
                <c:pt idx="2">
                  <c:v>-3</c:v>
                </c:pt>
                <c:pt idx="3">
                  <c:v>-4</c:v>
                </c:pt>
                <c:pt idx="4">
                  <c:v>-7</c:v>
                </c:pt>
              </c:numCache>
            </c:numRef>
          </c:val>
          <c:extLst>
            <c:ext xmlns:c16="http://schemas.microsoft.com/office/drawing/2014/chart" uri="{C3380CC4-5D6E-409C-BE32-E72D297353CC}">
              <c16:uniqueId val="{00000002-048B-4010-A468-58AF85DCC04D}"/>
            </c:ext>
          </c:extLst>
        </c:ser>
        <c:ser>
          <c:idx val="3"/>
          <c:order val="3"/>
          <c:tx>
            <c:strRef>
              <c:f>'[4]Figura 9 '!$F$416</c:f>
              <c:strCache>
                <c:ptCount val="1"/>
                <c:pt idx="0">
                  <c:v>Conducente</c:v>
                </c:pt>
              </c:strCache>
            </c:strRef>
          </c:tx>
          <c:spPr>
            <a:solidFill>
              <a:srgbClr val="A71433"/>
            </a:solidFill>
          </c:spPr>
          <c:invertIfNegative val="0"/>
          <c:cat>
            <c:strRef>
              <c:f>'[4]Figura 9 '!$B$417:$B$421</c:f>
              <c:strCache>
                <c:ptCount val="5"/>
                <c:pt idx="0">
                  <c:v>fino a 14</c:v>
                </c:pt>
                <c:pt idx="1">
                  <c:v>15-29</c:v>
                </c:pt>
                <c:pt idx="2">
                  <c:v>30-44</c:v>
                </c:pt>
                <c:pt idx="3">
                  <c:v>45-64</c:v>
                </c:pt>
                <c:pt idx="4">
                  <c:v>65 +</c:v>
                </c:pt>
              </c:strCache>
            </c:strRef>
          </c:cat>
          <c:val>
            <c:numRef>
              <c:f>'[4]Figura 9 '!$F$417:$F$421</c:f>
              <c:numCache>
                <c:formatCode>General</c:formatCode>
                <c:ptCount val="5"/>
                <c:pt idx="0">
                  <c:v>0</c:v>
                </c:pt>
                <c:pt idx="1">
                  <c:v>3</c:v>
                </c:pt>
                <c:pt idx="2">
                  <c:v>9</c:v>
                </c:pt>
                <c:pt idx="3">
                  <c:v>6</c:v>
                </c:pt>
                <c:pt idx="4">
                  <c:v>0</c:v>
                </c:pt>
              </c:numCache>
            </c:numRef>
          </c:val>
          <c:extLst>
            <c:ext xmlns:c16="http://schemas.microsoft.com/office/drawing/2014/chart" uri="{C3380CC4-5D6E-409C-BE32-E72D297353CC}">
              <c16:uniqueId val="{00000003-048B-4010-A468-58AF85DCC04D}"/>
            </c:ext>
          </c:extLst>
        </c:ser>
        <c:ser>
          <c:idx val="4"/>
          <c:order val="4"/>
          <c:tx>
            <c:strRef>
              <c:f>'[4]Figura 9 '!$G$416</c:f>
              <c:strCache>
                <c:ptCount val="1"/>
                <c:pt idx="0">
                  <c:v>Passeggero</c:v>
                </c:pt>
              </c:strCache>
            </c:strRef>
          </c:tx>
          <c:spPr>
            <a:solidFill>
              <a:srgbClr val="D99694"/>
            </a:solidFill>
          </c:spPr>
          <c:invertIfNegative val="0"/>
          <c:cat>
            <c:strRef>
              <c:f>'[4]Figura 9 '!$B$417:$B$421</c:f>
              <c:strCache>
                <c:ptCount val="5"/>
                <c:pt idx="0">
                  <c:v>fino a 14</c:v>
                </c:pt>
                <c:pt idx="1">
                  <c:v>15-29</c:v>
                </c:pt>
                <c:pt idx="2">
                  <c:v>30-44</c:v>
                </c:pt>
                <c:pt idx="3">
                  <c:v>45-64</c:v>
                </c:pt>
                <c:pt idx="4">
                  <c:v>65 +</c:v>
                </c:pt>
              </c:strCache>
            </c:strRef>
          </c:cat>
          <c:val>
            <c:numRef>
              <c:f>'[4]Figura 9 '!$G$417:$G$421</c:f>
              <c:numCache>
                <c:formatCode>General</c:formatCode>
                <c:ptCount val="5"/>
                <c:pt idx="0">
                  <c:v>2</c:v>
                </c:pt>
                <c:pt idx="1">
                  <c:v>7</c:v>
                </c:pt>
                <c:pt idx="2">
                  <c:v>1</c:v>
                </c:pt>
                <c:pt idx="3">
                  <c:v>3</c:v>
                </c:pt>
                <c:pt idx="4">
                  <c:v>2</c:v>
                </c:pt>
              </c:numCache>
            </c:numRef>
          </c:val>
          <c:extLst>
            <c:ext xmlns:c16="http://schemas.microsoft.com/office/drawing/2014/chart" uri="{C3380CC4-5D6E-409C-BE32-E72D297353CC}">
              <c16:uniqueId val="{00000004-048B-4010-A468-58AF85DCC04D}"/>
            </c:ext>
          </c:extLst>
        </c:ser>
        <c:ser>
          <c:idx val="5"/>
          <c:order val="5"/>
          <c:tx>
            <c:strRef>
              <c:f>'[4]Figura 9 '!$H$416</c:f>
              <c:strCache>
                <c:ptCount val="1"/>
                <c:pt idx="0">
                  <c:v>Pedone</c:v>
                </c:pt>
              </c:strCache>
            </c:strRef>
          </c:tx>
          <c:spPr>
            <a:solidFill>
              <a:srgbClr val="BFBFBF"/>
            </a:solidFill>
          </c:spPr>
          <c:invertIfNegative val="0"/>
          <c:cat>
            <c:strRef>
              <c:f>'[4]Figura 9 '!$B$417:$B$421</c:f>
              <c:strCache>
                <c:ptCount val="5"/>
                <c:pt idx="0">
                  <c:v>fino a 14</c:v>
                </c:pt>
                <c:pt idx="1">
                  <c:v>15-29</c:v>
                </c:pt>
                <c:pt idx="2">
                  <c:v>30-44</c:v>
                </c:pt>
                <c:pt idx="3">
                  <c:v>45-64</c:v>
                </c:pt>
                <c:pt idx="4">
                  <c:v>65 +</c:v>
                </c:pt>
              </c:strCache>
            </c:strRef>
          </c:cat>
          <c:val>
            <c:numRef>
              <c:f>'[4]Figura 9 '!$H$417:$H$421</c:f>
              <c:numCache>
                <c:formatCode>General</c:formatCode>
                <c:ptCount val="5"/>
                <c:pt idx="0">
                  <c:v>0</c:v>
                </c:pt>
                <c:pt idx="1">
                  <c:v>0</c:v>
                </c:pt>
                <c:pt idx="2">
                  <c:v>1</c:v>
                </c:pt>
                <c:pt idx="3">
                  <c:v>1</c:v>
                </c:pt>
                <c:pt idx="4">
                  <c:v>4</c:v>
                </c:pt>
              </c:numCache>
            </c:numRef>
          </c:val>
          <c:extLst>
            <c:ext xmlns:c16="http://schemas.microsoft.com/office/drawing/2014/chart" uri="{C3380CC4-5D6E-409C-BE32-E72D297353CC}">
              <c16:uniqueId val="{00000005-048B-4010-A468-58AF85DCC04D}"/>
            </c:ext>
          </c:extLst>
        </c:ser>
        <c:dLbls>
          <c:showLegendKey val="0"/>
          <c:showVal val="0"/>
          <c:showCatName val="0"/>
          <c:showSerName val="0"/>
          <c:showPercent val="0"/>
          <c:showBubbleSize val="0"/>
        </c:dLbls>
        <c:gapWidth val="50"/>
        <c:overlap val="100"/>
        <c:axId val="191419136"/>
        <c:axId val="191420672"/>
      </c:barChart>
      <c:catAx>
        <c:axId val="191419136"/>
        <c:scaling>
          <c:orientation val="minMax"/>
        </c:scaling>
        <c:delete val="0"/>
        <c:axPos val="l"/>
        <c:numFmt formatCode="General" sourceLinked="0"/>
        <c:majorTickMark val="out"/>
        <c:minorTickMark val="none"/>
        <c:tickLblPos val="low"/>
        <c:crossAx val="191420672"/>
        <c:crosses val="autoZero"/>
        <c:auto val="1"/>
        <c:lblAlgn val="ctr"/>
        <c:lblOffset val="100"/>
        <c:noMultiLvlLbl val="0"/>
      </c:catAx>
      <c:valAx>
        <c:axId val="191420672"/>
        <c:scaling>
          <c:orientation val="minMax"/>
          <c:max val="50"/>
          <c:min val="-80"/>
        </c:scaling>
        <c:delete val="0"/>
        <c:axPos val="b"/>
        <c:numFmt formatCode="#,##0;[Black]#,##0" sourceLinked="0"/>
        <c:majorTickMark val="out"/>
        <c:minorTickMark val="none"/>
        <c:tickLblPos val="nextTo"/>
        <c:crossAx val="191419136"/>
        <c:crossesAt val="1"/>
        <c:crossBetween val="between"/>
      </c:valAx>
    </c:plotArea>
    <c:legend>
      <c:legendPos val="b"/>
      <c:legendEntry>
        <c:idx val="3"/>
        <c:delete val="1"/>
      </c:legendEntry>
      <c:legendEntry>
        <c:idx val="4"/>
        <c:delete val="1"/>
      </c:legendEntry>
      <c:legendEntry>
        <c:idx val="5"/>
        <c:delete val="1"/>
      </c:legendEntry>
      <c:overlay val="0"/>
    </c:legend>
    <c:plotVisOnly val="1"/>
    <c:dispBlanksAs val="gap"/>
    <c:showDLblsOverMax val="0"/>
  </c:chart>
  <c:spPr>
    <a:ln>
      <a:noFill/>
    </a:ln>
  </c:spPr>
  <c:txPr>
    <a:bodyPr/>
    <a:lstStyle/>
    <a:p>
      <a:pPr>
        <a:defRPr sz="8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0.11744423138826166"/>
          <c:y val="8.771929824561403E-2"/>
          <c:w val="0.84109789992715489"/>
          <c:h val="0.66990560390477505"/>
        </c:manualLayout>
      </c:layout>
      <c:barChart>
        <c:barDir val="bar"/>
        <c:grouping val="stacked"/>
        <c:varyColors val="0"/>
        <c:ser>
          <c:idx val="0"/>
          <c:order val="0"/>
          <c:tx>
            <c:strRef>
              <c:f>'[4]Figura 9 '!$C$444</c:f>
              <c:strCache>
                <c:ptCount val="1"/>
                <c:pt idx="0">
                  <c:v>Conducente</c:v>
                </c:pt>
              </c:strCache>
            </c:strRef>
          </c:tx>
          <c:spPr>
            <a:solidFill>
              <a:srgbClr val="A71433"/>
            </a:solidFill>
          </c:spPr>
          <c:invertIfNegative val="0"/>
          <c:cat>
            <c:strRef>
              <c:f>'[4]Figura 9 '!$B$445:$B$449</c:f>
              <c:strCache>
                <c:ptCount val="5"/>
                <c:pt idx="0">
                  <c:v>fino a 14</c:v>
                </c:pt>
                <c:pt idx="1">
                  <c:v>15-29</c:v>
                </c:pt>
                <c:pt idx="2">
                  <c:v>30-44</c:v>
                </c:pt>
                <c:pt idx="3">
                  <c:v>45-64</c:v>
                </c:pt>
                <c:pt idx="4">
                  <c:v>65 +</c:v>
                </c:pt>
              </c:strCache>
            </c:strRef>
          </c:cat>
          <c:val>
            <c:numRef>
              <c:f>'[4]Figura 9 '!$C$445:$C$449</c:f>
              <c:numCache>
                <c:formatCode>General</c:formatCode>
                <c:ptCount val="5"/>
                <c:pt idx="1">
                  <c:v>-1</c:v>
                </c:pt>
                <c:pt idx="2">
                  <c:v>-5</c:v>
                </c:pt>
                <c:pt idx="3">
                  <c:v>-5</c:v>
                </c:pt>
                <c:pt idx="4">
                  <c:v>-7</c:v>
                </c:pt>
              </c:numCache>
            </c:numRef>
          </c:val>
          <c:extLst>
            <c:ext xmlns:c16="http://schemas.microsoft.com/office/drawing/2014/chart" uri="{C3380CC4-5D6E-409C-BE32-E72D297353CC}">
              <c16:uniqueId val="{00000000-F160-44DB-88F3-36FD8939BE8F}"/>
            </c:ext>
          </c:extLst>
        </c:ser>
        <c:ser>
          <c:idx val="1"/>
          <c:order val="1"/>
          <c:tx>
            <c:strRef>
              <c:f>'[4]Figura 9 '!$D$444</c:f>
              <c:strCache>
                <c:ptCount val="1"/>
                <c:pt idx="0">
                  <c:v>Passeggero</c:v>
                </c:pt>
              </c:strCache>
            </c:strRef>
          </c:tx>
          <c:spPr>
            <a:solidFill>
              <a:srgbClr val="D99694"/>
            </a:solidFill>
          </c:spPr>
          <c:invertIfNegative val="0"/>
          <c:cat>
            <c:strRef>
              <c:f>'[4]Figura 9 '!$B$445:$B$449</c:f>
              <c:strCache>
                <c:ptCount val="5"/>
                <c:pt idx="0">
                  <c:v>fino a 14</c:v>
                </c:pt>
                <c:pt idx="1">
                  <c:v>15-29</c:v>
                </c:pt>
                <c:pt idx="2">
                  <c:v>30-44</c:v>
                </c:pt>
                <c:pt idx="3">
                  <c:v>45-64</c:v>
                </c:pt>
                <c:pt idx="4">
                  <c:v>65 +</c:v>
                </c:pt>
              </c:strCache>
            </c:strRef>
          </c:cat>
          <c:val>
            <c:numRef>
              <c:f>'[4]Figura 9 '!$D$445:$D$449</c:f>
              <c:numCache>
                <c:formatCode>General</c:formatCode>
                <c:ptCount val="5"/>
                <c:pt idx="0">
                  <c:v>-1</c:v>
                </c:pt>
                <c:pt idx="1">
                  <c:v>-1</c:v>
                </c:pt>
                <c:pt idx="3">
                  <c:v>-1</c:v>
                </c:pt>
                <c:pt idx="4">
                  <c:v>-1</c:v>
                </c:pt>
              </c:numCache>
            </c:numRef>
          </c:val>
          <c:extLst>
            <c:ext xmlns:c16="http://schemas.microsoft.com/office/drawing/2014/chart" uri="{C3380CC4-5D6E-409C-BE32-E72D297353CC}">
              <c16:uniqueId val="{00000001-F160-44DB-88F3-36FD8939BE8F}"/>
            </c:ext>
          </c:extLst>
        </c:ser>
        <c:ser>
          <c:idx val="2"/>
          <c:order val="2"/>
          <c:tx>
            <c:strRef>
              <c:f>'[4]Figura 9 '!$E$444</c:f>
              <c:strCache>
                <c:ptCount val="1"/>
                <c:pt idx="0">
                  <c:v>Pedone</c:v>
                </c:pt>
              </c:strCache>
            </c:strRef>
          </c:tx>
          <c:spPr>
            <a:solidFill>
              <a:srgbClr val="BFBFBF"/>
            </a:solidFill>
          </c:spPr>
          <c:invertIfNegative val="0"/>
          <c:cat>
            <c:strRef>
              <c:f>'[4]Figura 9 '!$B$445:$B$449</c:f>
              <c:strCache>
                <c:ptCount val="5"/>
                <c:pt idx="0">
                  <c:v>fino a 14</c:v>
                </c:pt>
                <c:pt idx="1">
                  <c:v>15-29</c:v>
                </c:pt>
                <c:pt idx="2">
                  <c:v>30-44</c:v>
                </c:pt>
                <c:pt idx="3">
                  <c:v>45-64</c:v>
                </c:pt>
                <c:pt idx="4">
                  <c:v>65 +</c:v>
                </c:pt>
              </c:strCache>
            </c:strRef>
          </c:cat>
          <c:val>
            <c:numRef>
              <c:f>'[4]Figura 9 '!$E$445:$E$449</c:f>
              <c:numCache>
                <c:formatCode>General</c:formatCode>
                <c:ptCount val="5"/>
                <c:pt idx="4">
                  <c:v>-1</c:v>
                </c:pt>
              </c:numCache>
            </c:numRef>
          </c:val>
          <c:extLst>
            <c:ext xmlns:c16="http://schemas.microsoft.com/office/drawing/2014/chart" uri="{C3380CC4-5D6E-409C-BE32-E72D297353CC}">
              <c16:uniqueId val="{00000002-F160-44DB-88F3-36FD8939BE8F}"/>
            </c:ext>
          </c:extLst>
        </c:ser>
        <c:ser>
          <c:idx val="3"/>
          <c:order val="3"/>
          <c:tx>
            <c:strRef>
              <c:f>'[4]Figura 9 '!$F$444</c:f>
              <c:strCache>
                <c:ptCount val="1"/>
                <c:pt idx="0">
                  <c:v>Conducente</c:v>
                </c:pt>
              </c:strCache>
            </c:strRef>
          </c:tx>
          <c:spPr>
            <a:solidFill>
              <a:srgbClr val="A71433"/>
            </a:solidFill>
          </c:spPr>
          <c:invertIfNegative val="0"/>
          <c:cat>
            <c:strRef>
              <c:f>'[4]Figura 9 '!$B$445:$B$449</c:f>
              <c:strCache>
                <c:ptCount val="5"/>
                <c:pt idx="0">
                  <c:v>fino a 14</c:v>
                </c:pt>
                <c:pt idx="1">
                  <c:v>15-29</c:v>
                </c:pt>
                <c:pt idx="2">
                  <c:v>30-44</c:v>
                </c:pt>
                <c:pt idx="3">
                  <c:v>45-64</c:v>
                </c:pt>
                <c:pt idx="4">
                  <c:v>65 +</c:v>
                </c:pt>
              </c:strCache>
            </c:strRef>
          </c:cat>
          <c:val>
            <c:numRef>
              <c:f>'[4]Figura 9 '!$F$445:$F$449</c:f>
              <c:numCache>
                <c:formatCode>General</c:formatCode>
                <c:ptCount val="5"/>
                <c:pt idx="0">
                  <c:v>0</c:v>
                </c:pt>
                <c:pt idx="1">
                  <c:v>0</c:v>
                </c:pt>
                <c:pt idx="2">
                  <c:v>0</c:v>
                </c:pt>
                <c:pt idx="3">
                  <c:v>1</c:v>
                </c:pt>
                <c:pt idx="4">
                  <c:v>0</c:v>
                </c:pt>
              </c:numCache>
            </c:numRef>
          </c:val>
          <c:extLst>
            <c:ext xmlns:c16="http://schemas.microsoft.com/office/drawing/2014/chart" uri="{C3380CC4-5D6E-409C-BE32-E72D297353CC}">
              <c16:uniqueId val="{00000003-F160-44DB-88F3-36FD8939BE8F}"/>
            </c:ext>
          </c:extLst>
        </c:ser>
        <c:ser>
          <c:idx val="4"/>
          <c:order val="4"/>
          <c:tx>
            <c:strRef>
              <c:f>'[4]Figura 9 '!$G$444</c:f>
              <c:strCache>
                <c:ptCount val="1"/>
                <c:pt idx="0">
                  <c:v>Passeggero</c:v>
                </c:pt>
              </c:strCache>
            </c:strRef>
          </c:tx>
          <c:spPr>
            <a:solidFill>
              <a:srgbClr val="D99694"/>
            </a:solidFill>
          </c:spPr>
          <c:invertIfNegative val="0"/>
          <c:cat>
            <c:strRef>
              <c:f>'[4]Figura 9 '!$B$445:$B$449</c:f>
              <c:strCache>
                <c:ptCount val="5"/>
                <c:pt idx="0">
                  <c:v>fino a 14</c:v>
                </c:pt>
                <c:pt idx="1">
                  <c:v>15-29</c:v>
                </c:pt>
                <c:pt idx="2">
                  <c:v>30-44</c:v>
                </c:pt>
                <c:pt idx="3">
                  <c:v>45-64</c:v>
                </c:pt>
                <c:pt idx="4">
                  <c:v>65 +</c:v>
                </c:pt>
              </c:strCache>
            </c:strRef>
          </c:cat>
          <c:val>
            <c:numRef>
              <c:f>'[4]Figura 9 '!$G$445:$G$449</c:f>
              <c:numCache>
                <c:formatCode>General</c:formatCode>
                <c:ptCount val="5"/>
                <c:pt idx="0">
                  <c:v>1</c:v>
                </c:pt>
                <c:pt idx="1">
                  <c:v>0</c:v>
                </c:pt>
                <c:pt idx="2">
                  <c:v>0</c:v>
                </c:pt>
                <c:pt idx="3">
                  <c:v>0</c:v>
                </c:pt>
                <c:pt idx="4">
                  <c:v>2</c:v>
                </c:pt>
              </c:numCache>
            </c:numRef>
          </c:val>
          <c:extLst>
            <c:ext xmlns:c16="http://schemas.microsoft.com/office/drawing/2014/chart" uri="{C3380CC4-5D6E-409C-BE32-E72D297353CC}">
              <c16:uniqueId val="{00000004-F160-44DB-88F3-36FD8939BE8F}"/>
            </c:ext>
          </c:extLst>
        </c:ser>
        <c:ser>
          <c:idx val="5"/>
          <c:order val="5"/>
          <c:tx>
            <c:strRef>
              <c:f>'[4]Figura 9 '!$H$444</c:f>
              <c:strCache>
                <c:ptCount val="1"/>
                <c:pt idx="0">
                  <c:v>Pedone</c:v>
                </c:pt>
              </c:strCache>
            </c:strRef>
          </c:tx>
          <c:spPr>
            <a:solidFill>
              <a:srgbClr val="BFBFBF"/>
            </a:solidFill>
          </c:spPr>
          <c:invertIfNegative val="0"/>
          <c:cat>
            <c:strRef>
              <c:f>'[4]Figura 9 '!$B$445:$B$449</c:f>
              <c:strCache>
                <c:ptCount val="5"/>
                <c:pt idx="0">
                  <c:v>fino a 14</c:v>
                </c:pt>
                <c:pt idx="1">
                  <c:v>15-29</c:v>
                </c:pt>
                <c:pt idx="2">
                  <c:v>30-44</c:v>
                </c:pt>
                <c:pt idx="3">
                  <c:v>45-64</c:v>
                </c:pt>
                <c:pt idx="4">
                  <c:v>65 +</c:v>
                </c:pt>
              </c:strCache>
            </c:strRef>
          </c:cat>
          <c:val>
            <c:numRef>
              <c:f>'[4]Figura 9 '!$H$445:$H$449</c:f>
              <c:numCache>
                <c:formatCode>General</c:formatCode>
                <c:ptCount val="5"/>
                <c:pt idx="0">
                  <c:v>0</c:v>
                </c:pt>
                <c:pt idx="1">
                  <c:v>0</c:v>
                </c:pt>
                <c:pt idx="2">
                  <c:v>0</c:v>
                </c:pt>
                <c:pt idx="3">
                  <c:v>1</c:v>
                </c:pt>
                <c:pt idx="4">
                  <c:v>1</c:v>
                </c:pt>
              </c:numCache>
            </c:numRef>
          </c:val>
          <c:extLst>
            <c:ext xmlns:c16="http://schemas.microsoft.com/office/drawing/2014/chart" uri="{C3380CC4-5D6E-409C-BE32-E72D297353CC}">
              <c16:uniqueId val="{00000005-F160-44DB-88F3-36FD8939BE8F}"/>
            </c:ext>
          </c:extLst>
        </c:ser>
        <c:dLbls>
          <c:showLegendKey val="0"/>
          <c:showVal val="0"/>
          <c:showCatName val="0"/>
          <c:showSerName val="0"/>
          <c:showPercent val="0"/>
          <c:showBubbleSize val="0"/>
        </c:dLbls>
        <c:gapWidth val="50"/>
        <c:overlap val="100"/>
        <c:axId val="191586304"/>
        <c:axId val="191587840"/>
      </c:barChart>
      <c:catAx>
        <c:axId val="191586304"/>
        <c:scaling>
          <c:orientation val="minMax"/>
        </c:scaling>
        <c:delete val="0"/>
        <c:axPos val="l"/>
        <c:numFmt formatCode="General" sourceLinked="0"/>
        <c:majorTickMark val="out"/>
        <c:minorTickMark val="none"/>
        <c:tickLblPos val="low"/>
        <c:crossAx val="191587840"/>
        <c:crosses val="autoZero"/>
        <c:auto val="1"/>
        <c:lblAlgn val="ctr"/>
        <c:lblOffset val="100"/>
        <c:noMultiLvlLbl val="0"/>
      </c:catAx>
      <c:valAx>
        <c:axId val="191587840"/>
        <c:scaling>
          <c:orientation val="minMax"/>
          <c:max val="10"/>
          <c:min val="-25"/>
        </c:scaling>
        <c:delete val="0"/>
        <c:axPos val="b"/>
        <c:numFmt formatCode="#,##0;[Black]#,##0" sourceLinked="0"/>
        <c:majorTickMark val="out"/>
        <c:minorTickMark val="none"/>
        <c:tickLblPos val="nextTo"/>
        <c:crossAx val="191586304"/>
        <c:crossesAt val="1"/>
        <c:crossBetween val="between"/>
      </c:valAx>
    </c:plotArea>
    <c:legend>
      <c:legendPos val="b"/>
      <c:legendEntry>
        <c:idx val="3"/>
        <c:delete val="1"/>
      </c:legendEntry>
      <c:legendEntry>
        <c:idx val="4"/>
        <c:delete val="1"/>
      </c:legendEntry>
      <c:legendEntry>
        <c:idx val="5"/>
        <c:delete val="1"/>
      </c:legendEntry>
      <c:overlay val="0"/>
    </c:legend>
    <c:plotVisOnly val="1"/>
    <c:dispBlanksAs val="gap"/>
    <c:showDLblsOverMax val="0"/>
  </c:chart>
  <c:spPr>
    <a:ln>
      <a:noFill/>
    </a:ln>
  </c:spPr>
  <c:txPr>
    <a:bodyPr/>
    <a:lstStyle/>
    <a:p>
      <a:pPr>
        <a:defRPr sz="8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[5]FIG.10!$B$486</c:f>
              <c:strCache>
                <c:ptCount val="1"/>
                <c:pt idx="0">
                  <c:v>Maschi</c:v>
                </c:pt>
              </c:strCache>
            </c:strRef>
          </c:tx>
          <c:spPr>
            <a:solidFill>
              <a:srgbClr val="A71433"/>
            </a:solidFill>
          </c:spPr>
          <c:invertIfNegative val="0"/>
          <c:cat>
            <c:strRef>
              <c:f>[5]FIG.10!$A$487:$A$491</c:f>
              <c:strCache>
                <c:ptCount val="5"/>
                <c:pt idx="0">
                  <c:v>fino a 14</c:v>
                </c:pt>
                <c:pt idx="1">
                  <c:v>15-29</c:v>
                </c:pt>
                <c:pt idx="2">
                  <c:v>30-44</c:v>
                </c:pt>
                <c:pt idx="3">
                  <c:v>45-64</c:v>
                </c:pt>
                <c:pt idx="4">
                  <c:v>65 +</c:v>
                </c:pt>
              </c:strCache>
            </c:strRef>
          </c:cat>
          <c:val>
            <c:numRef>
              <c:f>[5]FIG.10!$B$487:$B$491</c:f>
              <c:numCache>
                <c:formatCode>General</c:formatCode>
                <c:ptCount val="5"/>
                <c:pt idx="0">
                  <c:v>429</c:v>
                </c:pt>
                <c:pt idx="1">
                  <c:v>3501</c:v>
                </c:pt>
                <c:pt idx="2">
                  <c:v>2370</c:v>
                </c:pt>
                <c:pt idx="3">
                  <c:v>2564</c:v>
                </c:pt>
                <c:pt idx="4">
                  <c:v>1151</c:v>
                </c:pt>
              </c:numCache>
            </c:numRef>
          </c:val>
          <c:extLst>
            <c:ext xmlns:c16="http://schemas.microsoft.com/office/drawing/2014/chart" uri="{C3380CC4-5D6E-409C-BE32-E72D297353CC}">
              <c16:uniqueId val="{00000000-DC06-4C95-B5BB-8FBB5E348698}"/>
            </c:ext>
          </c:extLst>
        </c:ser>
        <c:ser>
          <c:idx val="1"/>
          <c:order val="1"/>
          <c:tx>
            <c:strRef>
              <c:f>[5]FIG.10!$C$486</c:f>
              <c:strCache>
                <c:ptCount val="1"/>
                <c:pt idx="0">
                  <c:v>Femmine</c:v>
                </c:pt>
              </c:strCache>
            </c:strRef>
          </c:tx>
          <c:spPr>
            <a:solidFill>
              <a:srgbClr val="BFBFBF"/>
            </a:solidFill>
          </c:spPr>
          <c:invertIfNegative val="0"/>
          <c:cat>
            <c:strRef>
              <c:f>[5]FIG.10!$A$487:$A$491</c:f>
              <c:strCache>
                <c:ptCount val="5"/>
                <c:pt idx="0">
                  <c:v>fino a 14</c:v>
                </c:pt>
                <c:pt idx="1">
                  <c:v>15-29</c:v>
                </c:pt>
                <c:pt idx="2">
                  <c:v>30-44</c:v>
                </c:pt>
                <c:pt idx="3">
                  <c:v>45-64</c:v>
                </c:pt>
                <c:pt idx="4">
                  <c:v>65 +</c:v>
                </c:pt>
              </c:strCache>
            </c:strRef>
          </c:cat>
          <c:val>
            <c:numRef>
              <c:f>[5]FIG.10!$C$487:$C$491</c:f>
              <c:numCache>
                <c:formatCode>General</c:formatCode>
                <c:ptCount val="5"/>
                <c:pt idx="0">
                  <c:v>325</c:v>
                </c:pt>
                <c:pt idx="1">
                  <c:v>1771</c:v>
                </c:pt>
                <c:pt idx="2">
                  <c:v>1364</c:v>
                </c:pt>
                <c:pt idx="3">
                  <c:v>1473</c:v>
                </c:pt>
                <c:pt idx="4">
                  <c:v>549</c:v>
                </c:pt>
              </c:numCache>
            </c:numRef>
          </c:val>
          <c:extLst>
            <c:ext xmlns:c16="http://schemas.microsoft.com/office/drawing/2014/chart" uri="{C3380CC4-5D6E-409C-BE32-E72D297353CC}">
              <c16:uniqueId val="{00000001-DC06-4C95-B5BB-8FBB5E348698}"/>
            </c:ext>
          </c:extLst>
        </c:ser>
        <c:dLbls>
          <c:showLegendKey val="0"/>
          <c:showVal val="0"/>
          <c:showCatName val="0"/>
          <c:showSerName val="0"/>
          <c:showPercent val="0"/>
          <c:showBubbleSize val="0"/>
        </c:dLbls>
        <c:gapWidth val="50"/>
        <c:overlap val="100"/>
        <c:axId val="191403136"/>
        <c:axId val="191404672"/>
      </c:barChart>
      <c:scatterChart>
        <c:scatterStyle val="lineMarker"/>
        <c:varyColors val="0"/>
        <c:ser>
          <c:idx val="2"/>
          <c:order val="2"/>
          <c:tx>
            <c:strRef>
              <c:f>[5]FIG.10!$D$486</c:f>
              <c:strCache>
                <c:ptCount val="1"/>
                <c:pt idx="0">
                  <c:v>Tasso di lesività</c:v>
                </c:pt>
              </c:strCache>
            </c:strRef>
          </c:tx>
          <c:spPr>
            <a:ln w="28575">
              <a:noFill/>
            </a:ln>
          </c:spPr>
          <c:marker>
            <c:spPr>
              <a:solidFill>
                <a:srgbClr val="D99694"/>
              </a:solidFill>
              <a:ln>
                <a:solidFill>
                  <a:srgbClr val="D99694"/>
                </a:solidFill>
              </a:ln>
            </c:spPr>
          </c:marker>
          <c:dLbls>
            <c:dLbl>
              <c:idx val="0"/>
              <c:layout>
                <c:manualLayout>
                  <c:x val="-6.2087581699346403E-2"/>
                  <c:y val="-6.41872759856630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C06-4C95-B5BB-8FBB5E348698}"/>
                </c:ext>
              </c:extLst>
            </c:dLbl>
            <c:dLbl>
              <c:idx val="1"/>
              <c:layout>
                <c:manualLayout>
                  <c:x val="-5.7694117647058826E-2"/>
                  <c:y val="5.4365143369175625E-2"/>
                </c:manualLayout>
              </c:layout>
              <c:spPr/>
              <c:txPr>
                <a:bodyPr/>
                <a:lstStyle/>
                <a:p>
                  <a:pPr>
                    <a:defRPr>
                      <a:solidFill>
                        <a:sysClr val="windowText" lastClr="000000"/>
                      </a:solidFill>
                    </a:defRPr>
                  </a:pPr>
                  <a:endParaRPr lang="it-IT"/>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C06-4C95-B5BB-8FBB5E348698}"/>
                </c:ext>
              </c:extLst>
            </c:dLbl>
            <c:dLbl>
              <c:idx val="2"/>
              <c:layout>
                <c:manualLayout>
                  <c:x val="-5.4030718954248366E-2"/>
                  <c:y val="5.9547491039426526E-2"/>
                </c:manualLayout>
              </c:layout>
              <c:spPr/>
              <c:txPr>
                <a:bodyPr/>
                <a:lstStyle/>
                <a:p>
                  <a:pPr>
                    <a:defRPr>
                      <a:solidFill>
                        <a:sysClr val="windowText" lastClr="000000"/>
                      </a:solidFill>
                    </a:defRPr>
                  </a:pPr>
                  <a:endParaRPr lang="it-IT"/>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C06-4C95-B5BB-8FBB5E348698}"/>
                </c:ext>
              </c:extLst>
            </c:dLbl>
            <c:dLbl>
              <c:idx val="3"/>
              <c:layout>
                <c:manualLayout>
                  <c:x val="-6.0184967320261441E-2"/>
                  <c:y val="5.9402329749103942E-2"/>
                </c:manualLayout>
              </c:layout>
              <c:spPr/>
              <c:txPr>
                <a:bodyPr/>
                <a:lstStyle/>
                <a:p>
                  <a:pPr algn="ctr" rtl="0">
                    <a:defRPr>
                      <a:solidFill>
                        <a:schemeClr val="bg1"/>
                      </a:solidFill>
                    </a:defRPr>
                  </a:pPr>
                  <a:endParaRPr lang="it-IT"/>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C06-4C95-B5BB-8FBB5E348698}"/>
                </c:ext>
              </c:extLst>
            </c:dLbl>
            <c:dLbl>
              <c:idx val="4"/>
              <c:layout>
                <c:manualLayout>
                  <c:x val="-5.6521568627450981E-2"/>
                  <c:y val="6.3789874551971326E-2"/>
                </c:manualLayout>
              </c:layout>
              <c:spPr/>
              <c:txPr>
                <a:bodyPr/>
                <a:lstStyle/>
                <a:p>
                  <a:pPr>
                    <a:defRPr>
                      <a:solidFill>
                        <a:sysClr val="windowText" lastClr="000000"/>
                      </a:solidFill>
                    </a:defRPr>
                  </a:pPr>
                  <a:endParaRPr lang="it-IT"/>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C06-4C95-B5BB-8FBB5E34869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[5]FIG.10!$A$487:$A$491</c:f>
              <c:strCache>
                <c:ptCount val="5"/>
                <c:pt idx="0">
                  <c:v>fino a 14</c:v>
                </c:pt>
                <c:pt idx="1">
                  <c:v>15-29</c:v>
                </c:pt>
                <c:pt idx="2">
                  <c:v>30-44</c:v>
                </c:pt>
                <c:pt idx="3">
                  <c:v>45-64</c:v>
                </c:pt>
                <c:pt idx="4">
                  <c:v>65 +</c:v>
                </c:pt>
              </c:strCache>
            </c:strRef>
          </c:xVal>
          <c:yVal>
            <c:numRef>
              <c:f>[5]FIG.10!$D$487:$D$491</c:f>
              <c:numCache>
                <c:formatCode>General</c:formatCode>
                <c:ptCount val="5"/>
                <c:pt idx="0">
                  <c:v>140.951789485718</c:v>
                </c:pt>
                <c:pt idx="1">
                  <c:v>797.179469847777</c:v>
                </c:pt>
                <c:pt idx="2">
                  <c:v>487.07193729349899</c:v>
                </c:pt>
                <c:pt idx="3">
                  <c:v>344.56911006985598</c:v>
                </c:pt>
                <c:pt idx="4">
                  <c:v>190.509727089709</c:v>
                </c:pt>
              </c:numCache>
            </c:numRef>
          </c:yVal>
          <c:smooth val="0"/>
          <c:extLst>
            <c:ext xmlns:c16="http://schemas.microsoft.com/office/drawing/2014/chart" uri="{C3380CC4-5D6E-409C-BE32-E72D297353CC}">
              <c16:uniqueId val="{00000007-DC06-4C95-B5BB-8FBB5E348698}"/>
            </c:ext>
          </c:extLst>
        </c:ser>
        <c:dLbls>
          <c:showLegendKey val="0"/>
          <c:showVal val="0"/>
          <c:showCatName val="0"/>
          <c:showSerName val="0"/>
          <c:showPercent val="0"/>
          <c:showBubbleSize val="0"/>
        </c:dLbls>
        <c:axId val="191424384"/>
        <c:axId val="191422848"/>
      </c:scatterChart>
      <c:catAx>
        <c:axId val="191403136"/>
        <c:scaling>
          <c:orientation val="minMax"/>
        </c:scaling>
        <c:delete val="0"/>
        <c:axPos val="b"/>
        <c:numFmt formatCode="General" sourceLinked="0"/>
        <c:majorTickMark val="out"/>
        <c:minorTickMark val="none"/>
        <c:tickLblPos val="nextTo"/>
        <c:crossAx val="191404672"/>
        <c:crosses val="autoZero"/>
        <c:auto val="1"/>
        <c:lblAlgn val="ctr"/>
        <c:lblOffset val="100"/>
        <c:noMultiLvlLbl val="0"/>
      </c:catAx>
      <c:valAx>
        <c:axId val="191404672"/>
        <c:scaling>
          <c:orientation val="minMax"/>
        </c:scaling>
        <c:delete val="0"/>
        <c:axPos val="l"/>
        <c:numFmt formatCode="_-* #,##0_-;\-* #,##0_-;_-* &quot;-&quot;??_-;_-@_-" sourceLinked="0"/>
        <c:majorTickMark val="out"/>
        <c:minorTickMark val="none"/>
        <c:tickLblPos val="nextTo"/>
        <c:crossAx val="191403136"/>
        <c:crosses val="autoZero"/>
        <c:crossBetween val="between"/>
      </c:valAx>
      <c:valAx>
        <c:axId val="191422848"/>
        <c:scaling>
          <c:orientation val="minMax"/>
        </c:scaling>
        <c:delete val="0"/>
        <c:axPos val="r"/>
        <c:numFmt formatCode="General" sourceLinked="1"/>
        <c:majorTickMark val="out"/>
        <c:minorTickMark val="none"/>
        <c:tickLblPos val="nextTo"/>
        <c:crossAx val="191424384"/>
        <c:crosses val="max"/>
        <c:crossBetween val="midCat"/>
      </c:valAx>
      <c:valAx>
        <c:axId val="191424384"/>
        <c:scaling>
          <c:orientation val="minMax"/>
        </c:scaling>
        <c:delete val="1"/>
        <c:axPos val="t"/>
        <c:majorTickMark val="out"/>
        <c:minorTickMark val="none"/>
        <c:tickLblPos val="nextTo"/>
        <c:crossAx val="191422848"/>
        <c:crosses val="max"/>
        <c:crossBetween val="midCat"/>
      </c:valAx>
    </c:plotArea>
    <c:legend>
      <c:legendPos val="b"/>
      <c:overlay val="0"/>
    </c:legend>
    <c:plotVisOnly val="1"/>
    <c:dispBlanksAs val="gap"/>
    <c:showDLblsOverMax val="0"/>
  </c:chart>
  <c:spPr>
    <a:ln>
      <a:noFill/>
    </a:ln>
  </c:spPr>
  <c:txPr>
    <a:bodyPr/>
    <a:lstStyle/>
    <a:p>
      <a:pPr>
        <a:defRPr sz="800">
          <a:latin typeface="Arial Narrow" panose="020B0606020202030204" pitchFamily="34" charset="0"/>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744423138826166"/>
          <c:y val="8.771929824561403E-2"/>
          <c:w val="0.84109789992715489"/>
          <c:h val="0.66990560390477505"/>
        </c:manualLayout>
      </c:layout>
      <c:barChart>
        <c:barDir val="bar"/>
        <c:grouping val="stacked"/>
        <c:varyColors val="0"/>
        <c:ser>
          <c:idx val="0"/>
          <c:order val="0"/>
          <c:tx>
            <c:strRef>
              <c:f>'[6]Figura 11'!$C$469</c:f>
              <c:strCache>
                <c:ptCount val="1"/>
                <c:pt idx="0">
                  <c:v>Conducente</c:v>
                </c:pt>
              </c:strCache>
            </c:strRef>
          </c:tx>
          <c:spPr>
            <a:solidFill>
              <a:srgbClr val="A71433"/>
            </a:solidFill>
          </c:spPr>
          <c:invertIfNegative val="0"/>
          <c:cat>
            <c:strRef>
              <c:f>'[6]Figura 11'!$B$470:$B$474</c:f>
              <c:strCache>
                <c:ptCount val="5"/>
                <c:pt idx="0">
                  <c:v>fino a 14</c:v>
                </c:pt>
                <c:pt idx="1">
                  <c:v>15-29</c:v>
                </c:pt>
                <c:pt idx="2">
                  <c:v>30-44</c:v>
                </c:pt>
                <c:pt idx="3">
                  <c:v>45-64</c:v>
                </c:pt>
                <c:pt idx="4">
                  <c:v>65 +</c:v>
                </c:pt>
              </c:strCache>
            </c:strRef>
          </c:cat>
          <c:val>
            <c:numRef>
              <c:f>'[6]Figura 11'!$C$470:$C$474</c:f>
              <c:numCache>
                <c:formatCode>General</c:formatCode>
                <c:ptCount val="5"/>
                <c:pt idx="0">
                  <c:v>-61</c:v>
                </c:pt>
                <c:pt idx="1">
                  <c:v>-2365</c:v>
                </c:pt>
                <c:pt idx="2">
                  <c:v>-1900</c:v>
                </c:pt>
                <c:pt idx="3">
                  <c:v>-2113</c:v>
                </c:pt>
                <c:pt idx="4">
                  <c:v>-859</c:v>
                </c:pt>
              </c:numCache>
            </c:numRef>
          </c:val>
          <c:extLst>
            <c:ext xmlns:c16="http://schemas.microsoft.com/office/drawing/2014/chart" uri="{C3380CC4-5D6E-409C-BE32-E72D297353CC}">
              <c16:uniqueId val="{00000000-1245-4EB9-96A0-C94B52CFF79F}"/>
            </c:ext>
          </c:extLst>
        </c:ser>
        <c:ser>
          <c:idx val="1"/>
          <c:order val="1"/>
          <c:tx>
            <c:strRef>
              <c:f>'[6]Figura 11'!$D$469</c:f>
              <c:strCache>
                <c:ptCount val="1"/>
                <c:pt idx="0">
                  <c:v>Passeggero</c:v>
                </c:pt>
              </c:strCache>
            </c:strRef>
          </c:tx>
          <c:spPr>
            <a:solidFill>
              <a:srgbClr val="D99694"/>
            </a:solidFill>
          </c:spPr>
          <c:invertIfNegative val="0"/>
          <c:cat>
            <c:strRef>
              <c:f>'[6]Figura 11'!$B$470:$B$474</c:f>
              <c:strCache>
                <c:ptCount val="5"/>
                <c:pt idx="0">
                  <c:v>fino a 14</c:v>
                </c:pt>
                <c:pt idx="1">
                  <c:v>15-29</c:v>
                </c:pt>
                <c:pt idx="2">
                  <c:v>30-44</c:v>
                </c:pt>
                <c:pt idx="3">
                  <c:v>45-64</c:v>
                </c:pt>
                <c:pt idx="4">
                  <c:v>65 +</c:v>
                </c:pt>
              </c:strCache>
            </c:strRef>
          </c:cat>
          <c:val>
            <c:numRef>
              <c:f>'[6]Figura 11'!$D$470:$D$474</c:f>
              <c:numCache>
                <c:formatCode>General</c:formatCode>
                <c:ptCount val="5"/>
                <c:pt idx="0">
                  <c:v>-304</c:v>
                </c:pt>
                <c:pt idx="1">
                  <c:v>-1052</c:v>
                </c:pt>
                <c:pt idx="2">
                  <c:v>-407</c:v>
                </c:pt>
                <c:pt idx="3">
                  <c:v>-327</c:v>
                </c:pt>
                <c:pt idx="4">
                  <c:v>-112</c:v>
                </c:pt>
              </c:numCache>
            </c:numRef>
          </c:val>
          <c:extLst>
            <c:ext xmlns:c16="http://schemas.microsoft.com/office/drawing/2014/chart" uri="{C3380CC4-5D6E-409C-BE32-E72D297353CC}">
              <c16:uniqueId val="{00000001-1245-4EB9-96A0-C94B52CFF79F}"/>
            </c:ext>
          </c:extLst>
        </c:ser>
        <c:ser>
          <c:idx val="2"/>
          <c:order val="2"/>
          <c:tx>
            <c:strRef>
              <c:f>'[6]Figura 11'!$E$469</c:f>
              <c:strCache>
                <c:ptCount val="1"/>
                <c:pt idx="0">
                  <c:v>Pedone</c:v>
                </c:pt>
              </c:strCache>
            </c:strRef>
          </c:tx>
          <c:spPr>
            <a:solidFill>
              <a:srgbClr val="BFBFBF"/>
            </a:solidFill>
          </c:spPr>
          <c:invertIfNegative val="0"/>
          <c:cat>
            <c:strRef>
              <c:f>'[6]Figura 11'!$B$470:$B$474</c:f>
              <c:strCache>
                <c:ptCount val="5"/>
                <c:pt idx="0">
                  <c:v>fino a 14</c:v>
                </c:pt>
                <c:pt idx="1">
                  <c:v>15-29</c:v>
                </c:pt>
                <c:pt idx="2">
                  <c:v>30-44</c:v>
                </c:pt>
                <c:pt idx="3">
                  <c:v>45-64</c:v>
                </c:pt>
                <c:pt idx="4">
                  <c:v>65 +</c:v>
                </c:pt>
              </c:strCache>
            </c:strRef>
          </c:cat>
          <c:val>
            <c:numRef>
              <c:f>'[6]Figura 11'!$E$470:$E$474</c:f>
              <c:numCache>
                <c:formatCode>General</c:formatCode>
                <c:ptCount val="5"/>
                <c:pt idx="0">
                  <c:v>-64</c:v>
                </c:pt>
                <c:pt idx="1">
                  <c:v>-84</c:v>
                </c:pt>
                <c:pt idx="2">
                  <c:v>-63</c:v>
                </c:pt>
                <c:pt idx="3">
                  <c:v>-124</c:v>
                </c:pt>
                <c:pt idx="4">
                  <c:v>-180</c:v>
                </c:pt>
              </c:numCache>
            </c:numRef>
          </c:val>
          <c:extLst>
            <c:ext xmlns:c16="http://schemas.microsoft.com/office/drawing/2014/chart" uri="{C3380CC4-5D6E-409C-BE32-E72D297353CC}">
              <c16:uniqueId val="{00000002-1245-4EB9-96A0-C94B52CFF79F}"/>
            </c:ext>
          </c:extLst>
        </c:ser>
        <c:ser>
          <c:idx val="3"/>
          <c:order val="3"/>
          <c:tx>
            <c:strRef>
              <c:f>'[6]Figura 11'!$F$469</c:f>
              <c:strCache>
                <c:ptCount val="1"/>
                <c:pt idx="0">
                  <c:v>Conducente</c:v>
                </c:pt>
              </c:strCache>
            </c:strRef>
          </c:tx>
          <c:spPr>
            <a:solidFill>
              <a:srgbClr val="A71433"/>
            </a:solidFill>
          </c:spPr>
          <c:invertIfNegative val="0"/>
          <c:cat>
            <c:strRef>
              <c:f>'[6]Figura 11'!$B$470:$B$474</c:f>
              <c:strCache>
                <c:ptCount val="5"/>
                <c:pt idx="0">
                  <c:v>fino a 14</c:v>
                </c:pt>
                <c:pt idx="1">
                  <c:v>15-29</c:v>
                </c:pt>
                <c:pt idx="2">
                  <c:v>30-44</c:v>
                </c:pt>
                <c:pt idx="3">
                  <c:v>45-64</c:v>
                </c:pt>
                <c:pt idx="4">
                  <c:v>65 +</c:v>
                </c:pt>
              </c:strCache>
            </c:strRef>
          </c:cat>
          <c:val>
            <c:numRef>
              <c:f>'[6]Figura 11'!$F$470:$F$474</c:f>
              <c:numCache>
                <c:formatCode>General</c:formatCode>
                <c:ptCount val="5"/>
                <c:pt idx="0">
                  <c:v>5</c:v>
                </c:pt>
                <c:pt idx="1">
                  <c:v>668</c:v>
                </c:pt>
                <c:pt idx="2">
                  <c:v>789</c:v>
                </c:pt>
                <c:pt idx="3">
                  <c:v>692</c:v>
                </c:pt>
                <c:pt idx="4">
                  <c:v>119</c:v>
                </c:pt>
              </c:numCache>
            </c:numRef>
          </c:val>
          <c:extLst>
            <c:ext xmlns:c16="http://schemas.microsoft.com/office/drawing/2014/chart" uri="{C3380CC4-5D6E-409C-BE32-E72D297353CC}">
              <c16:uniqueId val="{00000003-1245-4EB9-96A0-C94B52CFF79F}"/>
            </c:ext>
          </c:extLst>
        </c:ser>
        <c:ser>
          <c:idx val="4"/>
          <c:order val="4"/>
          <c:tx>
            <c:strRef>
              <c:f>'[6]Figura 11'!$G$469</c:f>
              <c:strCache>
                <c:ptCount val="1"/>
                <c:pt idx="0">
                  <c:v>Passeggero</c:v>
                </c:pt>
              </c:strCache>
            </c:strRef>
          </c:tx>
          <c:spPr>
            <a:solidFill>
              <a:srgbClr val="D99694"/>
            </a:solidFill>
          </c:spPr>
          <c:invertIfNegative val="0"/>
          <c:cat>
            <c:strRef>
              <c:f>'[6]Figura 11'!$B$470:$B$474</c:f>
              <c:strCache>
                <c:ptCount val="5"/>
                <c:pt idx="0">
                  <c:v>fino a 14</c:v>
                </c:pt>
                <c:pt idx="1">
                  <c:v>15-29</c:v>
                </c:pt>
                <c:pt idx="2">
                  <c:v>30-44</c:v>
                </c:pt>
                <c:pt idx="3">
                  <c:v>45-64</c:v>
                </c:pt>
                <c:pt idx="4">
                  <c:v>65 +</c:v>
                </c:pt>
              </c:strCache>
            </c:strRef>
          </c:cat>
          <c:val>
            <c:numRef>
              <c:f>'[6]Figura 11'!$G$470:$G$474</c:f>
              <c:numCache>
                <c:formatCode>General</c:formatCode>
                <c:ptCount val="5"/>
                <c:pt idx="0">
                  <c:v>277</c:v>
                </c:pt>
                <c:pt idx="1">
                  <c:v>997</c:v>
                </c:pt>
                <c:pt idx="2">
                  <c:v>512</c:v>
                </c:pt>
                <c:pt idx="3">
                  <c:v>626</c:v>
                </c:pt>
                <c:pt idx="4">
                  <c:v>284</c:v>
                </c:pt>
              </c:numCache>
            </c:numRef>
          </c:val>
          <c:extLst>
            <c:ext xmlns:c16="http://schemas.microsoft.com/office/drawing/2014/chart" uri="{C3380CC4-5D6E-409C-BE32-E72D297353CC}">
              <c16:uniqueId val="{00000004-1245-4EB9-96A0-C94B52CFF79F}"/>
            </c:ext>
          </c:extLst>
        </c:ser>
        <c:ser>
          <c:idx val="5"/>
          <c:order val="5"/>
          <c:tx>
            <c:strRef>
              <c:f>'[6]Figura 11'!$H$469</c:f>
              <c:strCache>
                <c:ptCount val="1"/>
                <c:pt idx="0">
                  <c:v>Pedone</c:v>
                </c:pt>
              </c:strCache>
            </c:strRef>
          </c:tx>
          <c:spPr>
            <a:solidFill>
              <a:srgbClr val="BFBFBF"/>
            </a:solidFill>
          </c:spPr>
          <c:invertIfNegative val="0"/>
          <c:cat>
            <c:strRef>
              <c:f>'[6]Figura 11'!$B$470:$B$474</c:f>
              <c:strCache>
                <c:ptCount val="5"/>
                <c:pt idx="0">
                  <c:v>fino a 14</c:v>
                </c:pt>
                <c:pt idx="1">
                  <c:v>15-29</c:v>
                </c:pt>
                <c:pt idx="2">
                  <c:v>30-44</c:v>
                </c:pt>
                <c:pt idx="3">
                  <c:v>45-64</c:v>
                </c:pt>
                <c:pt idx="4">
                  <c:v>65 +</c:v>
                </c:pt>
              </c:strCache>
            </c:strRef>
          </c:cat>
          <c:val>
            <c:numRef>
              <c:f>'[6]Figura 11'!$H$470:$H$474</c:f>
              <c:numCache>
                <c:formatCode>General</c:formatCode>
                <c:ptCount val="5"/>
                <c:pt idx="0">
                  <c:v>43</c:v>
                </c:pt>
                <c:pt idx="1">
                  <c:v>106</c:v>
                </c:pt>
                <c:pt idx="2">
                  <c:v>63</c:v>
                </c:pt>
                <c:pt idx="3">
                  <c:v>155</c:v>
                </c:pt>
                <c:pt idx="4">
                  <c:v>146</c:v>
                </c:pt>
              </c:numCache>
            </c:numRef>
          </c:val>
          <c:extLst>
            <c:ext xmlns:c16="http://schemas.microsoft.com/office/drawing/2014/chart" uri="{C3380CC4-5D6E-409C-BE32-E72D297353CC}">
              <c16:uniqueId val="{00000005-1245-4EB9-96A0-C94B52CFF79F}"/>
            </c:ext>
          </c:extLst>
        </c:ser>
        <c:dLbls>
          <c:showLegendKey val="0"/>
          <c:showVal val="0"/>
          <c:showCatName val="0"/>
          <c:showSerName val="0"/>
          <c:showPercent val="0"/>
          <c:showBubbleSize val="0"/>
        </c:dLbls>
        <c:gapWidth val="50"/>
        <c:overlap val="100"/>
        <c:axId val="192178816"/>
        <c:axId val="192180608"/>
      </c:barChart>
      <c:catAx>
        <c:axId val="192178816"/>
        <c:scaling>
          <c:orientation val="minMax"/>
        </c:scaling>
        <c:delete val="0"/>
        <c:axPos val="l"/>
        <c:numFmt formatCode="General" sourceLinked="0"/>
        <c:majorTickMark val="out"/>
        <c:minorTickMark val="none"/>
        <c:tickLblPos val="low"/>
        <c:crossAx val="192180608"/>
        <c:crosses val="autoZero"/>
        <c:auto val="1"/>
        <c:lblAlgn val="ctr"/>
        <c:lblOffset val="100"/>
        <c:noMultiLvlLbl val="0"/>
      </c:catAx>
      <c:valAx>
        <c:axId val="192180608"/>
        <c:scaling>
          <c:orientation val="minMax"/>
          <c:max val="3000"/>
          <c:min val="-5000"/>
        </c:scaling>
        <c:delete val="0"/>
        <c:axPos val="b"/>
        <c:numFmt formatCode="#,##0;[Black]#,##0" sourceLinked="0"/>
        <c:majorTickMark val="out"/>
        <c:minorTickMark val="none"/>
        <c:tickLblPos val="nextTo"/>
        <c:crossAx val="192178816"/>
        <c:crossesAt val="1"/>
        <c:crossBetween val="between"/>
        <c:majorUnit val="1000"/>
      </c:valAx>
    </c:plotArea>
    <c:legend>
      <c:legendPos val="b"/>
      <c:legendEntry>
        <c:idx val="3"/>
        <c:delete val="1"/>
      </c:legendEntry>
      <c:legendEntry>
        <c:idx val="4"/>
        <c:delete val="1"/>
      </c:legendEntry>
      <c:legendEntry>
        <c:idx val="5"/>
        <c:delete val="1"/>
      </c:legendEntry>
      <c:overlay val="0"/>
    </c:legend>
    <c:plotVisOnly val="1"/>
    <c:dispBlanksAs val="gap"/>
    <c:showDLblsOverMax val="0"/>
  </c:chart>
  <c:spPr>
    <a:ln>
      <a:noFill/>
    </a:ln>
  </c:spPr>
  <c:txPr>
    <a:bodyPr/>
    <a:lstStyle/>
    <a:p>
      <a:pPr>
        <a:defRPr sz="8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619125</xdr:colOff>
      <xdr:row>6</xdr:row>
      <xdr:rowOff>114300</xdr:rowOff>
    </xdr:from>
    <xdr:to>
      <xdr:col>6</xdr:col>
      <xdr:colOff>344400</xdr:colOff>
      <xdr:row>18</xdr:row>
      <xdr:rowOff>85500</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9</xdr:row>
      <xdr:rowOff>0</xdr:rowOff>
    </xdr:from>
    <xdr:to>
      <xdr:col>15</xdr:col>
      <xdr:colOff>171451</xdr:colOff>
      <xdr:row>19</xdr:row>
      <xdr:rowOff>95250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523874</xdr:colOff>
      <xdr:row>14</xdr:row>
      <xdr:rowOff>9525</xdr:rowOff>
    </xdr:from>
    <xdr:to>
      <xdr:col>9</xdr:col>
      <xdr:colOff>514349</xdr:colOff>
      <xdr:row>29</xdr:row>
      <xdr:rowOff>38100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15</xdr:row>
      <xdr:rowOff>0</xdr:rowOff>
    </xdr:from>
    <xdr:to>
      <xdr:col>6</xdr:col>
      <xdr:colOff>12000</xdr:colOff>
      <xdr:row>26</xdr:row>
      <xdr:rowOff>117450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43</xdr:row>
      <xdr:rowOff>0</xdr:rowOff>
    </xdr:from>
    <xdr:to>
      <xdr:col>6</xdr:col>
      <xdr:colOff>12000</xdr:colOff>
      <xdr:row>54</xdr:row>
      <xdr:rowOff>117450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0.68337</cdr:x>
      <cdr:y>0</cdr:y>
    </cdr:from>
    <cdr:to>
      <cdr:x>0.89647</cdr:x>
      <cdr:y>0.09602</cdr:y>
    </cdr:to>
    <cdr:sp macro="" textlink="">
      <cdr:nvSpPr>
        <cdr:cNvPr id="2" name="CasellaDiTesto 1"/>
        <cdr:cNvSpPr txBox="1"/>
      </cdr:nvSpPr>
      <cdr:spPr>
        <a:xfrm xmlns:a="http://schemas.openxmlformats.org/drawingml/2006/main">
          <a:off x="2091112" y="0"/>
          <a:ext cx="652088" cy="2143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800">
              <a:latin typeface="Arial" panose="020B0604020202020204" pitchFamily="34" charset="0"/>
              <a:cs typeface="Arial" panose="020B0604020202020204" pitchFamily="34" charset="0"/>
            </a:rPr>
            <a:t>Femmine</a:t>
          </a:r>
        </a:p>
      </cdr:txBody>
    </cdr:sp>
  </cdr:relSizeAnchor>
  <cdr:relSizeAnchor xmlns:cdr="http://schemas.openxmlformats.org/drawingml/2006/chartDrawing">
    <cdr:from>
      <cdr:x>0.48248</cdr:x>
      <cdr:y>4.48029E-7</cdr:y>
    </cdr:from>
    <cdr:to>
      <cdr:x>0.66287</cdr:x>
      <cdr:y>0.08322</cdr:y>
    </cdr:to>
    <cdr:sp macro="" textlink="">
      <cdr:nvSpPr>
        <cdr:cNvPr id="3" name="CasellaDiTesto 2"/>
        <cdr:cNvSpPr txBox="1"/>
      </cdr:nvSpPr>
      <cdr:spPr>
        <a:xfrm xmlns:a="http://schemas.openxmlformats.org/drawingml/2006/main">
          <a:off x="1476375" y="1"/>
          <a:ext cx="552007" cy="1857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800">
              <a:latin typeface="Arial" panose="020B0604020202020204" pitchFamily="34" charset="0"/>
              <a:cs typeface="Arial" panose="020B0604020202020204" pitchFamily="34" charset="0"/>
            </a:rPr>
            <a:t>Maschi</a:t>
          </a:r>
        </a:p>
        <a:p xmlns:a="http://schemas.openxmlformats.org/drawingml/2006/main">
          <a:endParaRPr lang="it-IT" sz="800"/>
        </a:p>
      </cdr:txBody>
    </cdr:sp>
  </cdr:relSizeAnchor>
</c:userShapes>
</file>

<file path=xl/drawings/drawing5.xml><?xml version="1.0" encoding="utf-8"?>
<c:userShapes xmlns:c="http://schemas.openxmlformats.org/drawingml/2006/chart">
  <cdr:relSizeAnchor xmlns:cdr="http://schemas.openxmlformats.org/drawingml/2006/chartDrawing">
    <cdr:from>
      <cdr:x>0.68337</cdr:x>
      <cdr:y>0</cdr:y>
    </cdr:from>
    <cdr:to>
      <cdr:x>0.89647</cdr:x>
      <cdr:y>0.09602</cdr:y>
    </cdr:to>
    <cdr:sp macro="" textlink="">
      <cdr:nvSpPr>
        <cdr:cNvPr id="2" name="CasellaDiTesto 1"/>
        <cdr:cNvSpPr txBox="1"/>
      </cdr:nvSpPr>
      <cdr:spPr>
        <a:xfrm xmlns:a="http://schemas.openxmlformats.org/drawingml/2006/main">
          <a:off x="2091112" y="0"/>
          <a:ext cx="652088" cy="2143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800">
              <a:latin typeface="Arial" panose="020B0604020202020204" pitchFamily="34" charset="0"/>
              <a:cs typeface="Arial" panose="020B0604020202020204" pitchFamily="34" charset="0"/>
            </a:rPr>
            <a:t>Femmine</a:t>
          </a:r>
        </a:p>
      </cdr:txBody>
    </cdr:sp>
  </cdr:relSizeAnchor>
  <cdr:relSizeAnchor xmlns:cdr="http://schemas.openxmlformats.org/drawingml/2006/chartDrawing">
    <cdr:from>
      <cdr:x>0.48248</cdr:x>
      <cdr:y>4.48029E-7</cdr:y>
    </cdr:from>
    <cdr:to>
      <cdr:x>0.66287</cdr:x>
      <cdr:y>0.08322</cdr:y>
    </cdr:to>
    <cdr:sp macro="" textlink="">
      <cdr:nvSpPr>
        <cdr:cNvPr id="3" name="CasellaDiTesto 2"/>
        <cdr:cNvSpPr txBox="1"/>
      </cdr:nvSpPr>
      <cdr:spPr>
        <a:xfrm xmlns:a="http://schemas.openxmlformats.org/drawingml/2006/main">
          <a:off x="1476375" y="1"/>
          <a:ext cx="552007" cy="1857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800">
              <a:latin typeface="Arial" panose="020B0604020202020204" pitchFamily="34" charset="0"/>
              <a:cs typeface="Arial" panose="020B0604020202020204" pitchFamily="34" charset="0"/>
            </a:rPr>
            <a:t>Maschi</a:t>
          </a:r>
        </a:p>
        <a:p xmlns:a="http://schemas.openxmlformats.org/drawingml/2006/main">
          <a:endParaRPr lang="it-IT" sz="800"/>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14</xdr:row>
      <xdr:rowOff>0</xdr:rowOff>
    </xdr:from>
    <xdr:to>
      <xdr:col>3</xdr:col>
      <xdr:colOff>28575</xdr:colOff>
      <xdr:row>33</xdr:row>
      <xdr:rowOff>88875</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16</xdr:row>
      <xdr:rowOff>0</xdr:rowOff>
    </xdr:from>
    <xdr:to>
      <xdr:col>8</xdr:col>
      <xdr:colOff>0</xdr:colOff>
      <xdr:row>30</xdr:row>
      <xdr:rowOff>190499</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0.68337</cdr:x>
      <cdr:y>0</cdr:y>
    </cdr:from>
    <cdr:to>
      <cdr:x>0.89647</cdr:x>
      <cdr:y>0.09602</cdr:y>
    </cdr:to>
    <cdr:sp macro="" textlink="">
      <cdr:nvSpPr>
        <cdr:cNvPr id="2" name="CasellaDiTesto 1"/>
        <cdr:cNvSpPr txBox="1"/>
      </cdr:nvSpPr>
      <cdr:spPr>
        <a:xfrm xmlns:a="http://schemas.openxmlformats.org/drawingml/2006/main">
          <a:off x="2091112" y="0"/>
          <a:ext cx="652088" cy="2143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800">
              <a:latin typeface="Arial" panose="020B0604020202020204" pitchFamily="34" charset="0"/>
              <a:cs typeface="Arial" panose="020B0604020202020204" pitchFamily="34" charset="0"/>
            </a:rPr>
            <a:t>Femmine</a:t>
          </a:r>
        </a:p>
      </cdr:txBody>
    </cdr:sp>
  </cdr:relSizeAnchor>
  <cdr:relSizeAnchor xmlns:cdr="http://schemas.openxmlformats.org/drawingml/2006/chartDrawing">
    <cdr:from>
      <cdr:x>0.22855</cdr:x>
      <cdr:y>0.00392</cdr:y>
    </cdr:from>
    <cdr:to>
      <cdr:x>0.40894</cdr:x>
      <cdr:y>0.08714</cdr:y>
    </cdr:to>
    <cdr:sp macro="" textlink="">
      <cdr:nvSpPr>
        <cdr:cNvPr id="3" name="CasellaDiTesto 2"/>
        <cdr:cNvSpPr txBox="1"/>
      </cdr:nvSpPr>
      <cdr:spPr>
        <a:xfrm xmlns:a="http://schemas.openxmlformats.org/drawingml/2006/main">
          <a:off x="978356" y="11207"/>
          <a:ext cx="772185" cy="237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800">
              <a:latin typeface="Arial" panose="020B0604020202020204" pitchFamily="34" charset="0"/>
              <a:cs typeface="Arial" panose="020B0604020202020204" pitchFamily="34" charset="0"/>
            </a:rPr>
            <a:t>Maschi</a:t>
          </a:r>
        </a:p>
        <a:p xmlns:a="http://schemas.openxmlformats.org/drawingml/2006/main">
          <a:endParaRPr lang="it-IT" sz="8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TENTE/Desktop/FOCUS%202019/Figura_1_et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TENTE/Desktop/FOCUS%202019/Fig_1_2019_ruol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TENTE/Desktop/FOCUS%202019/Fig.8_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TENTE/Desktop/FOCUS%202019/Fig.9_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UTENTE/Desktop/FOCUS%202019/Fig.10_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UTENTE/Desktop/FOCUS%202019/Fig.11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a 1"/>
    </sheetNames>
    <sheetDataSet>
      <sheetData sheetId="0">
        <row r="284">
          <cell r="D284" t="str">
            <v>Puglia 2010</v>
          </cell>
          <cell r="E284" t="str">
            <v>Puglia 2019</v>
          </cell>
          <cell r="F284" t="str">
            <v>Italia 2010</v>
          </cell>
          <cell r="G284" t="str">
            <v>Italia 2019</v>
          </cell>
        </row>
        <row r="285">
          <cell r="C285" t="str">
            <v>Bambini (0 - 14)</v>
          </cell>
          <cell r="D285">
            <v>2.4</v>
          </cell>
          <cell r="E285">
            <v>1.4492753623188406</v>
          </cell>
          <cell r="F285">
            <v>1.7</v>
          </cell>
          <cell r="G285">
            <v>1.1030570438071228</v>
          </cell>
        </row>
        <row r="286">
          <cell r="C286" t="str">
            <v>Giovani (15 - 24)</v>
          </cell>
          <cell r="D286">
            <v>16.100000000000001</v>
          </cell>
          <cell r="E286">
            <v>14.492753623188406</v>
          </cell>
          <cell r="F286">
            <v>16.2</v>
          </cell>
          <cell r="G286">
            <v>12.795461708162623</v>
          </cell>
        </row>
        <row r="287">
          <cell r="C287" t="str">
            <v>Anziani (65+)</v>
          </cell>
          <cell r="D287">
            <v>16.5</v>
          </cell>
          <cell r="E287">
            <v>19.806763285024154</v>
          </cell>
          <cell r="F287">
            <v>25.9</v>
          </cell>
          <cell r="G287">
            <v>31.326820044122282</v>
          </cell>
        </row>
        <row r="288">
          <cell r="C288" t="str">
            <v>Altri utenti</v>
          </cell>
          <cell r="D288">
            <v>65</v>
          </cell>
          <cell r="E288">
            <v>64.251207729468589</v>
          </cell>
          <cell r="F288">
            <v>56.2</v>
          </cell>
          <cell r="G288">
            <v>54.774661203907968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a 1"/>
    </sheetNames>
    <sheetDataSet>
      <sheetData sheetId="0">
        <row r="301">
          <cell r="B301" t="str">
            <v>Puglia 2010</v>
          </cell>
          <cell r="C301" t="str">
            <v>Puglia 2019</v>
          </cell>
          <cell r="D301" t="str">
            <v>Italia 2010</v>
          </cell>
          <cell r="E301" t="str">
            <v>Italia 2019</v>
          </cell>
        </row>
        <row r="302">
          <cell r="A302" t="str">
            <v xml:space="preserve">Conducenti e passeggeri di ciclomotori </v>
          </cell>
          <cell r="B302">
            <v>5.8</v>
          </cell>
          <cell r="C302">
            <v>3.3816425120772946</v>
          </cell>
          <cell r="D302">
            <v>5</v>
          </cell>
          <cell r="E302">
            <v>2.7734005672864797</v>
          </cell>
        </row>
        <row r="303">
          <cell r="A303" t="str">
            <v xml:space="preserve">Conducenti e passeggeri di motocicli </v>
          </cell>
          <cell r="B303">
            <v>20.6</v>
          </cell>
          <cell r="C303">
            <v>16.908212560386474</v>
          </cell>
          <cell r="D303">
            <v>23.1</v>
          </cell>
          <cell r="E303">
            <v>21.998109045067761</v>
          </cell>
        </row>
        <row r="304">
          <cell r="A304" t="str">
            <v>Conducenti e passeggeri di velocipedi</v>
          </cell>
          <cell r="B304">
            <v>3.4</v>
          </cell>
          <cell r="C304">
            <v>5.3140096618357484</v>
          </cell>
          <cell r="D304">
            <v>6.4</v>
          </cell>
          <cell r="E304">
            <v>7.9735266309486299</v>
          </cell>
        </row>
        <row r="305">
          <cell r="A305" t="str">
            <v>Pedoni</v>
          </cell>
          <cell r="B305">
            <v>8.9</v>
          </cell>
          <cell r="C305">
            <v>10.144927536231885</v>
          </cell>
          <cell r="D305">
            <v>15.1</v>
          </cell>
          <cell r="E305">
            <v>16.829498896942958</v>
          </cell>
        </row>
        <row r="306">
          <cell r="A306" t="str">
            <v>Altri utenti</v>
          </cell>
          <cell r="B306">
            <v>61.3</v>
          </cell>
          <cell r="C306">
            <v>64.251207729468589</v>
          </cell>
          <cell r="D306">
            <v>50.4</v>
          </cell>
          <cell r="E306">
            <v>50.425464859754179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 8"/>
    </sheetNames>
    <sheetDataSet>
      <sheetData sheetId="0">
        <row r="453">
          <cell r="B453" t="str">
            <v>Maschi</v>
          </cell>
          <cell r="C453" t="str">
            <v>Femmine</v>
          </cell>
          <cell r="D453" t="str">
            <v>Tasso di mortalità standardizzato</v>
          </cell>
        </row>
        <row r="454">
          <cell r="A454" t="str">
            <v>fino a 14</v>
          </cell>
          <cell r="B454">
            <v>1</v>
          </cell>
          <cell r="C454">
            <v>2</v>
          </cell>
          <cell r="D454">
            <v>0.56482074986323805</v>
          </cell>
        </row>
        <row r="455">
          <cell r="A455" t="str">
            <v>15-29</v>
          </cell>
          <cell r="B455">
            <v>37</v>
          </cell>
          <cell r="C455">
            <v>10</v>
          </cell>
          <cell r="D455">
            <v>7.1126761976083603</v>
          </cell>
        </row>
        <row r="456">
          <cell r="A456" t="str">
            <v>30-44</v>
          </cell>
          <cell r="B456">
            <v>47</v>
          </cell>
          <cell r="C456">
            <v>11</v>
          </cell>
          <cell r="D456">
            <v>7.5200285255397299</v>
          </cell>
        </row>
        <row r="457">
          <cell r="A457" t="str">
            <v>45-64</v>
          </cell>
          <cell r="B457">
            <v>43</v>
          </cell>
          <cell r="C457">
            <v>10</v>
          </cell>
          <cell r="D457">
            <v>4.4582471427012598</v>
          </cell>
        </row>
        <row r="458">
          <cell r="A458" t="str">
            <v>65 +</v>
          </cell>
          <cell r="B458">
            <v>35</v>
          </cell>
          <cell r="C458">
            <v>6</v>
          </cell>
          <cell r="D458">
            <v>4.6085692611351199</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a 9 "/>
    </sheetNames>
    <sheetDataSet>
      <sheetData sheetId="0">
        <row r="416">
          <cell r="C416" t="str">
            <v>Conducente</v>
          </cell>
          <cell r="D416" t="str">
            <v>Passeggero</v>
          </cell>
          <cell r="E416" t="str">
            <v>Pedone</v>
          </cell>
          <cell r="F416" t="str">
            <v>Conducente</v>
          </cell>
          <cell r="G416" t="str">
            <v>Passeggero</v>
          </cell>
          <cell r="H416" t="str">
            <v>Pedone</v>
          </cell>
        </row>
        <row r="417">
          <cell r="B417" t="str">
            <v>fino a 14</v>
          </cell>
          <cell r="C417">
            <v>-1</v>
          </cell>
          <cell r="F417" t="str">
            <v>.</v>
          </cell>
          <cell r="G417">
            <v>2</v>
          </cell>
          <cell r="H417" t="str">
            <v>.</v>
          </cell>
        </row>
        <row r="418">
          <cell r="B418" t="str">
            <v>15-29</v>
          </cell>
          <cell r="C418">
            <v>-26</v>
          </cell>
          <cell r="D418">
            <v>-11</v>
          </cell>
          <cell r="F418">
            <v>3</v>
          </cell>
          <cell r="G418">
            <v>7</v>
          </cell>
          <cell r="H418" t="str">
            <v>.</v>
          </cell>
        </row>
        <row r="419">
          <cell r="B419" t="str">
            <v>30-44</v>
          </cell>
          <cell r="C419">
            <v>-37</v>
          </cell>
          <cell r="D419">
            <v>-7</v>
          </cell>
          <cell r="E419">
            <v>-3</v>
          </cell>
          <cell r="F419">
            <v>9</v>
          </cell>
          <cell r="G419">
            <v>1</v>
          </cell>
          <cell r="H419">
            <v>1</v>
          </cell>
        </row>
        <row r="420">
          <cell r="B420" t="str">
            <v>45-64</v>
          </cell>
          <cell r="C420">
            <v>-38</v>
          </cell>
          <cell r="D420">
            <v>-1</v>
          </cell>
          <cell r="E420">
            <v>-4</v>
          </cell>
          <cell r="F420">
            <v>6</v>
          </cell>
          <cell r="G420">
            <v>3</v>
          </cell>
          <cell r="H420">
            <v>1</v>
          </cell>
        </row>
        <row r="421">
          <cell r="B421" t="str">
            <v>65 +</v>
          </cell>
          <cell r="C421">
            <v>-24</v>
          </cell>
          <cell r="D421">
            <v>-4</v>
          </cell>
          <cell r="E421">
            <v>-7</v>
          </cell>
          <cell r="F421" t="str">
            <v>.</v>
          </cell>
          <cell r="G421">
            <v>2</v>
          </cell>
          <cell r="H421">
            <v>4</v>
          </cell>
        </row>
        <row r="444">
          <cell r="C444" t="str">
            <v>Conducente</v>
          </cell>
          <cell r="D444" t="str">
            <v>Passeggero</v>
          </cell>
          <cell r="E444" t="str">
            <v>Pedone</v>
          </cell>
          <cell r="F444" t="str">
            <v>Conducente</v>
          </cell>
          <cell r="G444" t="str">
            <v>Passeggero</v>
          </cell>
          <cell r="H444" t="str">
            <v>Pedone</v>
          </cell>
        </row>
        <row r="445">
          <cell r="B445" t="str">
            <v>fino a 14</v>
          </cell>
          <cell r="D445">
            <v>-1</v>
          </cell>
          <cell r="F445" t="str">
            <v>.</v>
          </cell>
          <cell r="G445">
            <v>1</v>
          </cell>
          <cell r="H445" t="str">
            <v>.</v>
          </cell>
        </row>
        <row r="446">
          <cell r="B446" t="str">
            <v>15-29</v>
          </cell>
          <cell r="C446">
            <v>-1</v>
          </cell>
          <cell r="D446">
            <v>-1</v>
          </cell>
          <cell r="F446" t="str">
            <v>.</v>
          </cell>
          <cell r="G446" t="str">
            <v>.</v>
          </cell>
          <cell r="H446" t="str">
            <v>.</v>
          </cell>
        </row>
        <row r="447">
          <cell r="B447" t="str">
            <v>30-44</v>
          </cell>
          <cell r="C447">
            <v>-5</v>
          </cell>
          <cell r="F447" t="str">
            <v>.</v>
          </cell>
          <cell r="G447" t="str">
            <v>.</v>
          </cell>
          <cell r="H447" t="str">
            <v>.</v>
          </cell>
        </row>
        <row r="448">
          <cell r="B448" t="str">
            <v>45-64</v>
          </cell>
          <cell r="C448">
            <v>-5</v>
          </cell>
          <cell r="D448">
            <v>-1</v>
          </cell>
          <cell r="F448">
            <v>1</v>
          </cell>
          <cell r="G448" t="str">
            <v>.</v>
          </cell>
          <cell r="H448">
            <v>1</v>
          </cell>
        </row>
        <row r="449">
          <cell r="B449" t="str">
            <v>65 +</v>
          </cell>
          <cell r="C449">
            <v>-7</v>
          </cell>
          <cell r="D449">
            <v>-1</v>
          </cell>
          <cell r="E449">
            <v>-1</v>
          </cell>
          <cell r="F449" t="str">
            <v>.</v>
          </cell>
          <cell r="G449">
            <v>2</v>
          </cell>
          <cell r="H449">
            <v>1</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10"/>
    </sheetNames>
    <sheetDataSet>
      <sheetData sheetId="0">
        <row r="486">
          <cell r="B486" t="str">
            <v>Maschi</v>
          </cell>
          <cell r="C486" t="str">
            <v>Femmine</v>
          </cell>
          <cell r="D486" t="str">
            <v>Tasso di lesività</v>
          </cell>
        </row>
        <row r="487">
          <cell r="A487" t="str">
            <v>fino a 14</v>
          </cell>
          <cell r="B487">
            <v>429</v>
          </cell>
          <cell r="C487">
            <v>325</v>
          </cell>
          <cell r="D487">
            <v>140.951789485718</v>
          </cell>
        </row>
        <row r="488">
          <cell r="A488" t="str">
            <v>15-29</v>
          </cell>
          <cell r="B488">
            <v>3501</v>
          </cell>
          <cell r="C488">
            <v>1771</v>
          </cell>
          <cell r="D488">
            <v>797.179469847777</v>
          </cell>
        </row>
        <row r="489">
          <cell r="A489" t="str">
            <v>30-44</v>
          </cell>
          <cell r="B489">
            <v>2370</v>
          </cell>
          <cell r="C489">
            <v>1364</v>
          </cell>
          <cell r="D489">
            <v>487.07193729349899</v>
          </cell>
        </row>
        <row r="490">
          <cell r="A490" t="str">
            <v>45-64</v>
          </cell>
          <cell r="B490">
            <v>2564</v>
          </cell>
          <cell r="C490">
            <v>1473</v>
          </cell>
          <cell r="D490">
            <v>344.56911006985598</v>
          </cell>
        </row>
        <row r="491">
          <cell r="A491" t="str">
            <v>65 +</v>
          </cell>
          <cell r="B491">
            <v>1151</v>
          </cell>
          <cell r="C491">
            <v>549</v>
          </cell>
          <cell r="D491">
            <v>190.509727089709</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a 11"/>
    </sheetNames>
    <sheetDataSet>
      <sheetData sheetId="0">
        <row r="469">
          <cell r="C469" t="str">
            <v>Conducente</v>
          </cell>
          <cell r="D469" t="str">
            <v>Passeggero</v>
          </cell>
          <cell r="E469" t="str">
            <v>Pedone</v>
          </cell>
          <cell r="F469" t="str">
            <v>Conducente</v>
          </cell>
          <cell r="G469" t="str">
            <v>Passeggero</v>
          </cell>
          <cell r="H469" t="str">
            <v>Pedone</v>
          </cell>
        </row>
        <row r="470">
          <cell r="B470" t="str">
            <v>fino a 14</v>
          </cell>
          <cell r="C470">
            <v>-61</v>
          </cell>
          <cell r="D470">
            <v>-304</v>
          </cell>
          <cell r="E470">
            <v>-64</v>
          </cell>
          <cell r="F470">
            <v>5</v>
          </cell>
          <cell r="G470">
            <v>277</v>
          </cell>
          <cell r="H470">
            <v>43</v>
          </cell>
        </row>
        <row r="471">
          <cell r="B471" t="str">
            <v>15-29</v>
          </cell>
          <cell r="C471">
            <v>-2365</v>
          </cell>
          <cell r="D471">
            <v>-1052</v>
          </cell>
          <cell r="E471">
            <v>-84</v>
          </cell>
          <cell r="F471">
            <v>668</v>
          </cell>
          <cell r="G471">
            <v>997</v>
          </cell>
          <cell r="H471">
            <v>106</v>
          </cell>
        </row>
        <row r="472">
          <cell r="B472" t="str">
            <v>30-44</v>
          </cell>
          <cell r="C472">
            <v>-1900</v>
          </cell>
          <cell r="D472">
            <v>-407</v>
          </cell>
          <cell r="E472">
            <v>-63</v>
          </cell>
          <cell r="F472">
            <v>789</v>
          </cell>
          <cell r="G472">
            <v>512</v>
          </cell>
          <cell r="H472">
            <v>63</v>
          </cell>
        </row>
        <row r="473">
          <cell r="B473" t="str">
            <v>45-64</v>
          </cell>
          <cell r="C473">
            <v>-2113</v>
          </cell>
          <cell r="D473">
            <v>-327</v>
          </cell>
          <cell r="E473">
            <v>-124</v>
          </cell>
          <cell r="F473">
            <v>692</v>
          </cell>
          <cell r="G473">
            <v>626</v>
          </cell>
          <cell r="H473">
            <v>155</v>
          </cell>
        </row>
        <row r="474">
          <cell r="B474" t="str">
            <v>65 +</v>
          </cell>
          <cell r="C474">
            <v>-859</v>
          </cell>
          <cell r="D474">
            <v>-112</v>
          </cell>
          <cell r="E474">
            <v>-180</v>
          </cell>
          <cell r="F474">
            <v>119</v>
          </cell>
          <cell r="G474">
            <v>284</v>
          </cell>
          <cell r="H474">
            <v>146</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3"/>
  <sheetViews>
    <sheetView tabSelected="1" workbookViewId="0">
      <selection activeCell="F16" sqref="F16"/>
    </sheetView>
  </sheetViews>
  <sheetFormatPr defaultRowHeight="15" x14ac:dyDescent="0.25"/>
  <sheetData>
    <row r="2" spans="2:11" ht="15" customHeight="1" x14ac:dyDescent="0.25">
      <c r="B2" s="349" t="s">
        <v>0</v>
      </c>
      <c r="C2" s="350"/>
      <c r="D2" s="350"/>
      <c r="E2" s="350"/>
      <c r="F2" s="350"/>
      <c r="G2" s="350"/>
      <c r="H2" s="350"/>
      <c r="I2" s="350"/>
      <c r="J2" s="350"/>
      <c r="K2" s="350"/>
    </row>
    <row r="3" spans="2:11" ht="15" customHeight="1" x14ac:dyDescent="0.25">
      <c r="B3" s="351" t="s">
        <v>1</v>
      </c>
      <c r="C3" s="352"/>
      <c r="D3" s="352"/>
      <c r="E3" s="352"/>
      <c r="F3" s="352"/>
      <c r="G3" s="352"/>
      <c r="H3" s="352"/>
      <c r="I3" s="352"/>
      <c r="J3" s="352"/>
      <c r="K3" s="352"/>
    </row>
    <row r="4" spans="2:11" ht="15" customHeight="1" x14ac:dyDescent="0.25">
      <c r="B4" s="353" t="s">
        <v>2</v>
      </c>
      <c r="C4" s="356">
        <v>2019</v>
      </c>
      <c r="D4" s="356"/>
      <c r="E4" s="356"/>
      <c r="F4" s="358">
        <v>2018</v>
      </c>
      <c r="G4" s="358"/>
      <c r="H4" s="358"/>
      <c r="I4" s="360" t="s">
        <v>3</v>
      </c>
      <c r="J4" s="360" t="s">
        <v>4</v>
      </c>
      <c r="K4" s="360" t="s">
        <v>354</v>
      </c>
    </row>
    <row r="5" spans="2:11" x14ac:dyDescent="0.25">
      <c r="B5" s="354"/>
      <c r="C5" s="357"/>
      <c r="D5" s="357"/>
      <c r="E5" s="357"/>
      <c r="F5" s="359"/>
      <c r="G5" s="359"/>
      <c r="H5" s="359"/>
      <c r="I5" s="361"/>
      <c r="J5" s="361"/>
      <c r="K5" s="361"/>
    </row>
    <row r="6" spans="2:11" x14ac:dyDescent="0.25">
      <c r="B6" s="355"/>
      <c r="C6" s="1" t="s">
        <v>5</v>
      </c>
      <c r="D6" s="1" t="s">
        <v>6</v>
      </c>
      <c r="E6" s="1" t="s">
        <v>7</v>
      </c>
      <c r="F6" s="1" t="s">
        <v>5</v>
      </c>
      <c r="G6" s="1" t="s">
        <v>6</v>
      </c>
      <c r="H6" s="1" t="s">
        <v>7</v>
      </c>
      <c r="I6" s="362"/>
      <c r="J6" s="362"/>
      <c r="K6" s="362"/>
    </row>
    <row r="7" spans="2:11" x14ac:dyDescent="0.25">
      <c r="B7" s="32" t="s">
        <v>8</v>
      </c>
      <c r="C7" s="2">
        <v>1277</v>
      </c>
      <c r="D7" s="3">
        <v>45</v>
      </c>
      <c r="E7" s="2">
        <v>2317</v>
      </c>
      <c r="F7" s="3">
        <v>1238</v>
      </c>
      <c r="G7" s="2">
        <v>58</v>
      </c>
      <c r="H7" s="3">
        <v>2203</v>
      </c>
      <c r="I7" s="4">
        <v>-13</v>
      </c>
      <c r="J7" s="344">
        <v>-39.19</v>
      </c>
      <c r="K7" s="5">
        <v>7.27</v>
      </c>
    </row>
    <row r="8" spans="2:11" x14ac:dyDescent="0.25">
      <c r="B8" s="32" t="s">
        <v>9</v>
      </c>
      <c r="C8" s="2">
        <v>3486</v>
      </c>
      <c r="D8" s="3">
        <v>59</v>
      </c>
      <c r="E8" s="2">
        <v>5693</v>
      </c>
      <c r="F8" s="3">
        <v>3627</v>
      </c>
      <c r="G8" s="2">
        <v>58</v>
      </c>
      <c r="H8" s="3">
        <v>5899</v>
      </c>
      <c r="I8" s="4">
        <v>1</v>
      </c>
      <c r="J8" s="344">
        <v>5.36</v>
      </c>
      <c r="K8" s="5">
        <v>4.71</v>
      </c>
    </row>
    <row r="9" spans="2:11" x14ac:dyDescent="0.25">
      <c r="B9" s="32" t="s">
        <v>10</v>
      </c>
      <c r="C9" s="2">
        <v>1215</v>
      </c>
      <c r="D9" s="3">
        <v>27</v>
      </c>
      <c r="E9" s="2">
        <v>2097</v>
      </c>
      <c r="F9" s="3">
        <v>1172</v>
      </c>
      <c r="G9" s="2">
        <v>18</v>
      </c>
      <c r="H9" s="3">
        <v>1999</v>
      </c>
      <c r="I9" s="4">
        <v>9</v>
      </c>
      <c r="J9" s="344">
        <v>-27.03</v>
      </c>
      <c r="K9" s="5">
        <v>4.7</v>
      </c>
    </row>
    <row r="10" spans="2:11" x14ac:dyDescent="0.25">
      <c r="B10" s="32" t="s">
        <v>11</v>
      </c>
      <c r="C10" s="2">
        <v>1096</v>
      </c>
      <c r="D10" s="3">
        <v>24</v>
      </c>
      <c r="E10" s="2">
        <v>1747</v>
      </c>
      <c r="F10" s="3">
        <v>1033</v>
      </c>
      <c r="G10" s="2">
        <v>23</v>
      </c>
      <c r="H10" s="3">
        <v>1673</v>
      </c>
      <c r="I10" s="4">
        <v>1</v>
      </c>
      <c r="J10" s="344">
        <v>-29.41</v>
      </c>
      <c r="K10" s="5">
        <v>6.13</v>
      </c>
    </row>
    <row r="11" spans="2:11" x14ac:dyDescent="0.25">
      <c r="B11" s="32" t="s">
        <v>12</v>
      </c>
      <c r="C11" s="2">
        <v>1793</v>
      </c>
      <c r="D11" s="3">
        <v>42</v>
      </c>
      <c r="E11" s="2">
        <v>2878</v>
      </c>
      <c r="F11" s="3">
        <v>1778</v>
      </c>
      <c r="G11" s="2">
        <v>33</v>
      </c>
      <c r="H11" s="3">
        <v>2927</v>
      </c>
      <c r="I11" s="4">
        <v>9</v>
      </c>
      <c r="J11" s="344">
        <v>-28.81</v>
      </c>
      <c r="K11" s="5">
        <v>5.29</v>
      </c>
    </row>
    <row r="12" spans="2:11" ht="27" x14ac:dyDescent="0.25">
      <c r="B12" s="32" t="s">
        <v>13</v>
      </c>
      <c r="C12" s="2">
        <v>812</v>
      </c>
      <c r="D12" s="3">
        <v>10</v>
      </c>
      <c r="E12" s="2">
        <v>1432</v>
      </c>
      <c r="F12" s="3">
        <v>845</v>
      </c>
      <c r="G12" s="2">
        <v>11</v>
      </c>
      <c r="H12" s="3">
        <v>1448</v>
      </c>
      <c r="I12" s="4">
        <v>-1</v>
      </c>
      <c r="J12" s="344">
        <v>-68.75</v>
      </c>
      <c r="K12" s="5">
        <v>2.57</v>
      </c>
    </row>
    <row r="13" spans="2:11" x14ac:dyDescent="0.25">
      <c r="B13" s="39" t="s">
        <v>14</v>
      </c>
      <c r="C13" s="6">
        <v>9679</v>
      </c>
      <c r="D13" s="6">
        <v>207</v>
      </c>
      <c r="E13" s="6">
        <v>16164</v>
      </c>
      <c r="F13" s="6">
        <v>9693</v>
      </c>
      <c r="G13" s="6">
        <v>201</v>
      </c>
      <c r="H13" s="6">
        <v>16149</v>
      </c>
      <c r="I13" s="7">
        <v>6</v>
      </c>
      <c r="J13" s="40">
        <v>-29.11</v>
      </c>
      <c r="K13" s="40">
        <v>5.15</v>
      </c>
    </row>
    <row r="14" spans="2:11" x14ac:dyDescent="0.25">
      <c r="B14" s="9" t="s">
        <v>15</v>
      </c>
      <c r="C14" s="10">
        <v>172183</v>
      </c>
      <c r="D14" s="10">
        <v>3173</v>
      </c>
      <c r="E14" s="10">
        <v>241384</v>
      </c>
      <c r="F14" s="10">
        <v>172553</v>
      </c>
      <c r="G14" s="10">
        <v>3334</v>
      </c>
      <c r="H14" s="10">
        <v>242919</v>
      </c>
      <c r="I14" s="11">
        <v>-161</v>
      </c>
      <c r="J14" s="8">
        <v>-22.87</v>
      </c>
      <c r="K14" s="8">
        <v>5.26</v>
      </c>
    </row>
    <row r="15" spans="2:11" x14ac:dyDescent="0.25">
      <c r="B15" s="76"/>
      <c r="C15" s="76"/>
      <c r="D15" s="76"/>
      <c r="E15" s="76"/>
      <c r="F15" s="76"/>
      <c r="G15" s="76"/>
      <c r="H15" s="76"/>
      <c r="I15" s="76"/>
      <c r="J15" s="76"/>
      <c r="K15" s="76"/>
    </row>
    <row r="17" spans="2:11" x14ac:dyDescent="0.25">
      <c r="B17" s="335"/>
      <c r="C17" s="335"/>
      <c r="D17" s="335"/>
      <c r="E17" s="335"/>
      <c r="F17" s="335"/>
      <c r="G17" s="335"/>
      <c r="H17" s="77"/>
      <c r="I17" s="335"/>
      <c r="J17" s="336"/>
      <c r="K17" s="77"/>
    </row>
    <row r="18" spans="2:11" x14ac:dyDescent="0.25">
      <c r="B18" s="335"/>
      <c r="C18" s="335"/>
      <c r="D18" s="335"/>
      <c r="E18" s="335"/>
      <c r="F18" s="335"/>
      <c r="G18" s="335"/>
      <c r="H18" s="77"/>
      <c r="I18" s="335"/>
      <c r="J18" s="336"/>
      <c r="K18" s="77"/>
    </row>
    <row r="19" spans="2:11" x14ac:dyDescent="0.25">
      <c r="B19" s="335"/>
      <c r="C19" s="335"/>
      <c r="D19" s="335"/>
      <c r="E19" s="335"/>
      <c r="F19" s="335"/>
      <c r="G19" s="335"/>
      <c r="H19" s="77"/>
      <c r="I19" s="335"/>
      <c r="J19" s="336"/>
      <c r="K19" s="77"/>
    </row>
    <row r="20" spans="2:11" x14ac:dyDescent="0.25">
      <c r="B20" s="335"/>
      <c r="C20" s="335"/>
      <c r="D20" s="335"/>
      <c r="E20" s="335"/>
      <c r="F20" s="335"/>
      <c r="G20" s="335"/>
      <c r="H20" s="77"/>
      <c r="I20" s="335"/>
      <c r="J20" s="336"/>
      <c r="K20" s="77"/>
    </row>
    <row r="21" spans="2:11" x14ac:dyDescent="0.25">
      <c r="B21" s="335"/>
      <c r="C21" s="335"/>
      <c r="D21" s="335"/>
      <c r="E21" s="335"/>
      <c r="F21" s="335"/>
      <c r="G21" s="335"/>
      <c r="H21" s="77"/>
      <c r="I21" s="335"/>
      <c r="J21" s="336"/>
      <c r="K21" s="77"/>
    </row>
    <row r="22" spans="2:11" x14ac:dyDescent="0.25">
      <c r="B22" s="335"/>
      <c r="C22" s="335"/>
      <c r="D22" s="335"/>
      <c r="E22" s="335"/>
      <c r="F22" s="335"/>
      <c r="G22" s="335"/>
      <c r="H22" s="77"/>
      <c r="I22" s="335"/>
      <c r="J22" s="336"/>
      <c r="K22" s="77"/>
    </row>
    <row r="23" spans="2:11" x14ac:dyDescent="0.25">
      <c r="B23" s="335"/>
      <c r="C23" s="335"/>
      <c r="D23" s="335"/>
      <c r="E23" s="335"/>
      <c r="F23" s="335"/>
      <c r="G23" s="335"/>
      <c r="H23" s="77"/>
      <c r="I23" s="335"/>
      <c r="J23" s="336"/>
      <c r="K23" s="77"/>
    </row>
  </sheetData>
  <mergeCells count="8">
    <mergeCell ref="B2:K2"/>
    <mergeCell ref="B3:K3"/>
    <mergeCell ref="B4:B6"/>
    <mergeCell ref="C4:E5"/>
    <mergeCell ref="F4:H5"/>
    <mergeCell ref="I4:I6"/>
    <mergeCell ref="J4:J6"/>
    <mergeCell ref="K4:K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2"/>
  <sheetViews>
    <sheetView topLeftCell="G1" workbookViewId="0">
      <selection activeCell="J4" sqref="J4:U8"/>
    </sheetView>
  </sheetViews>
  <sheetFormatPr defaultRowHeight="15" x14ac:dyDescent="0.25"/>
  <cols>
    <col min="14" max="14" width="9.5703125" bestFit="1" customWidth="1"/>
    <col min="15" max="15" width="10.5703125" bestFit="1" customWidth="1"/>
    <col min="16" max="16" width="9.28515625" bestFit="1" customWidth="1"/>
  </cols>
  <sheetData>
    <row r="2" spans="2:8" x14ac:dyDescent="0.25">
      <c r="B2" s="59" t="s">
        <v>41</v>
      </c>
      <c r="C2" s="58"/>
      <c r="D2" s="58"/>
      <c r="E2" s="58"/>
      <c r="F2" s="58"/>
      <c r="G2" s="58"/>
      <c r="H2" s="58"/>
    </row>
    <row r="3" spans="2:8" x14ac:dyDescent="0.25">
      <c r="B3" s="60" t="s">
        <v>42</v>
      </c>
      <c r="C3" s="58"/>
      <c r="D3" s="58"/>
      <c r="E3" s="58"/>
      <c r="F3" s="58"/>
      <c r="G3" s="58"/>
      <c r="H3" s="58"/>
    </row>
    <row r="4" spans="2:8" x14ac:dyDescent="0.25">
      <c r="B4" s="390" t="s">
        <v>30</v>
      </c>
      <c r="C4" s="376" t="s">
        <v>5</v>
      </c>
      <c r="D4" s="376" t="s">
        <v>6</v>
      </c>
      <c r="E4" s="376" t="s">
        <v>7</v>
      </c>
      <c r="F4" s="376" t="s">
        <v>43</v>
      </c>
      <c r="G4" s="376" t="s">
        <v>44</v>
      </c>
      <c r="H4" s="58"/>
    </row>
    <row r="5" spans="2:8" x14ac:dyDescent="0.25">
      <c r="B5" s="391"/>
      <c r="C5" s="376"/>
      <c r="D5" s="376"/>
      <c r="E5" s="376"/>
      <c r="F5" s="376"/>
      <c r="G5" s="376"/>
      <c r="H5" s="58"/>
    </row>
    <row r="6" spans="2:8" ht="27" x14ac:dyDescent="0.25">
      <c r="B6" s="61" t="s">
        <v>35</v>
      </c>
      <c r="C6" s="62">
        <v>6710</v>
      </c>
      <c r="D6" s="63">
        <v>48</v>
      </c>
      <c r="E6" s="62">
        <v>10647</v>
      </c>
      <c r="F6" s="64">
        <v>0.72</v>
      </c>
      <c r="G6" s="65">
        <v>158.66999999999999</v>
      </c>
      <c r="H6" s="58"/>
    </row>
    <row r="7" spans="2:8" ht="27" x14ac:dyDescent="0.25">
      <c r="B7" s="61" t="s">
        <v>36</v>
      </c>
      <c r="C7" s="62">
        <v>77</v>
      </c>
      <c r="D7" s="63">
        <v>6</v>
      </c>
      <c r="E7" s="62">
        <v>161</v>
      </c>
      <c r="F7" s="64">
        <v>7.79</v>
      </c>
      <c r="G7" s="65">
        <v>209.09</v>
      </c>
      <c r="H7" s="58"/>
    </row>
    <row r="8" spans="2:8" ht="27" x14ac:dyDescent="0.25">
      <c r="B8" s="61" t="s">
        <v>37</v>
      </c>
      <c r="C8" s="62">
        <v>2892</v>
      </c>
      <c r="D8" s="63">
        <v>153</v>
      </c>
      <c r="E8" s="62">
        <v>5356</v>
      </c>
      <c r="F8" s="64">
        <v>5.29</v>
      </c>
      <c r="G8" s="65">
        <v>185.2</v>
      </c>
      <c r="H8" s="58"/>
    </row>
    <row r="9" spans="2:8" x14ac:dyDescent="0.25">
      <c r="B9" s="66" t="s">
        <v>24</v>
      </c>
      <c r="C9" s="67">
        <v>9679</v>
      </c>
      <c r="D9" s="67">
        <v>207</v>
      </c>
      <c r="E9" s="67">
        <v>16164</v>
      </c>
      <c r="F9" s="68">
        <v>2.14</v>
      </c>
      <c r="G9" s="68">
        <v>167</v>
      </c>
      <c r="H9" s="58"/>
    </row>
    <row r="10" spans="2:8" x14ac:dyDescent="0.25">
      <c r="B10" s="69" t="s">
        <v>45</v>
      </c>
      <c r="C10" s="58"/>
      <c r="D10" s="58"/>
      <c r="E10" s="58"/>
      <c r="F10" s="70"/>
      <c r="G10" s="70"/>
      <c r="H10" s="58"/>
    </row>
    <row r="11" spans="2:8" x14ac:dyDescent="0.25">
      <c r="B11" s="71" t="s">
        <v>46</v>
      </c>
      <c r="C11" s="72"/>
      <c r="D11" s="72"/>
      <c r="E11" s="72"/>
      <c r="F11" s="73"/>
      <c r="G11" s="73"/>
      <c r="H11" s="72"/>
    </row>
    <row r="12" spans="2:8" x14ac:dyDescent="0.25">
      <c r="B12" s="69" t="s">
        <v>47</v>
      </c>
      <c r="C12" s="74"/>
      <c r="D12" s="74"/>
      <c r="E12" s="74"/>
      <c r="F12" s="75"/>
      <c r="G12" s="75"/>
      <c r="H12" s="74"/>
    </row>
  </sheetData>
  <mergeCells count="6">
    <mergeCell ref="G4:G5"/>
    <mergeCell ref="B4:B5"/>
    <mergeCell ref="C4:C5"/>
    <mergeCell ref="D4:D5"/>
    <mergeCell ref="E4:E5"/>
    <mergeCell ref="F4:F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2"/>
  <sheetViews>
    <sheetView workbookViewId="0">
      <selection activeCell="C6" sqref="C6:E9"/>
    </sheetView>
  </sheetViews>
  <sheetFormatPr defaultRowHeight="15" x14ac:dyDescent="0.25"/>
  <sheetData>
    <row r="2" spans="2:9" x14ac:dyDescent="0.25">
      <c r="B2" s="25" t="s">
        <v>28</v>
      </c>
      <c r="C2" s="44"/>
      <c r="D2" s="44"/>
      <c r="E2" s="44"/>
      <c r="F2" s="44"/>
      <c r="G2" s="44"/>
      <c r="H2" s="44"/>
      <c r="I2" s="44"/>
    </row>
    <row r="3" spans="2:9" x14ac:dyDescent="0.25">
      <c r="B3" s="45" t="s">
        <v>29</v>
      </c>
      <c r="C3" s="44"/>
      <c r="D3" s="44"/>
      <c r="E3" s="44"/>
      <c r="F3" s="44"/>
      <c r="G3" s="44"/>
      <c r="H3" s="44"/>
      <c r="I3" s="44"/>
    </row>
    <row r="4" spans="2:9" x14ac:dyDescent="0.25">
      <c r="B4" s="390" t="s">
        <v>30</v>
      </c>
      <c r="C4" s="376" t="s">
        <v>5</v>
      </c>
      <c r="D4" s="376" t="s">
        <v>6</v>
      </c>
      <c r="E4" s="376" t="s">
        <v>7</v>
      </c>
      <c r="F4" s="376" t="s">
        <v>31</v>
      </c>
      <c r="G4" s="376" t="s">
        <v>32</v>
      </c>
      <c r="H4" s="44"/>
      <c r="I4" s="44"/>
    </row>
    <row r="5" spans="2:9" x14ac:dyDescent="0.25">
      <c r="B5" s="391"/>
      <c r="C5" s="376"/>
      <c r="D5" s="376"/>
      <c r="E5" s="376"/>
      <c r="F5" s="376" t="s">
        <v>33</v>
      </c>
      <c r="G5" s="376" t="s">
        <v>34</v>
      </c>
      <c r="H5" s="44"/>
      <c r="I5" s="44"/>
    </row>
    <row r="6" spans="2:9" ht="27" x14ac:dyDescent="0.25">
      <c r="B6" s="46" t="s">
        <v>35</v>
      </c>
      <c r="C6" s="47">
        <v>6713</v>
      </c>
      <c r="D6" s="48">
        <v>53</v>
      </c>
      <c r="E6" s="47">
        <v>10578</v>
      </c>
      <c r="F6" s="49">
        <v>0.79</v>
      </c>
      <c r="G6" s="50">
        <v>157.57</v>
      </c>
      <c r="H6" s="44"/>
      <c r="I6" s="44"/>
    </row>
    <row r="7" spans="2:9" ht="27" x14ac:dyDescent="0.25">
      <c r="B7" s="46" t="s">
        <v>36</v>
      </c>
      <c r="C7" s="47">
        <v>70</v>
      </c>
      <c r="D7" s="48">
        <v>1</v>
      </c>
      <c r="E7" s="47">
        <v>149</v>
      </c>
      <c r="F7" s="49">
        <v>1.43</v>
      </c>
      <c r="G7" s="50">
        <v>212.86</v>
      </c>
      <c r="H7" s="44"/>
      <c r="I7" s="44"/>
    </row>
    <row r="8" spans="2:9" ht="27" x14ac:dyDescent="0.25">
      <c r="B8" s="46" t="s">
        <v>37</v>
      </c>
      <c r="C8" s="47">
        <v>2910</v>
      </c>
      <c r="D8" s="48">
        <v>147</v>
      </c>
      <c r="E8" s="47">
        <v>5422</v>
      </c>
      <c r="F8" s="49">
        <v>5.05</v>
      </c>
      <c r="G8" s="50">
        <v>186.32</v>
      </c>
      <c r="H8" s="44"/>
      <c r="I8" s="44"/>
    </row>
    <row r="9" spans="2:9" x14ac:dyDescent="0.25">
      <c r="B9" s="51" t="s">
        <v>24</v>
      </c>
      <c r="C9" s="52">
        <v>9693</v>
      </c>
      <c r="D9" s="52">
        <v>201</v>
      </c>
      <c r="E9" s="52">
        <v>16149</v>
      </c>
      <c r="F9" s="53">
        <v>2.0699999999999998</v>
      </c>
      <c r="G9" s="53">
        <v>166.6</v>
      </c>
      <c r="H9" s="44"/>
      <c r="I9" s="44"/>
    </row>
    <row r="10" spans="2:9" x14ac:dyDescent="0.25">
      <c r="B10" s="54" t="s">
        <v>38</v>
      </c>
      <c r="C10" s="44"/>
      <c r="D10" s="44"/>
      <c r="E10" s="44"/>
      <c r="F10" s="44"/>
      <c r="G10" s="44"/>
      <c r="H10" s="44"/>
      <c r="I10" s="44"/>
    </row>
    <row r="11" spans="2:9" x14ac:dyDescent="0.25">
      <c r="B11" s="55" t="s">
        <v>39</v>
      </c>
      <c r="C11" s="44"/>
      <c r="D11" s="44"/>
      <c r="E11" s="44"/>
      <c r="F11" s="44"/>
      <c r="G11" s="44"/>
      <c r="H11" s="44"/>
      <c r="I11" s="44"/>
    </row>
    <row r="12" spans="2:9" x14ac:dyDescent="0.25">
      <c r="B12" s="56" t="s">
        <v>40</v>
      </c>
      <c r="C12" s="44"/>
      <c r="D12" s="44"/>
      <c r="E12" s="44"/>
      <c r="F12" s="44"/>
      <c r="G12" s="44"/>
      <c r="H12" s="44"/>
      <c r="I12" s="44"/>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1"/>
  <sheetViews>
    <sheetView workbookViewId="0">
      <selection activeCell="B2" sqref="B2"/>
    </sheetView>
  </sheetViews>
  <sheetFormatPr defaultRowHeight="15" x14ac:dyDescent="0.25"/>
  <cols>
    <col min="2" max="2" width="16.85546875" customWidth="1"/>
  </cols>
  <sheetData>
    <row r="2" spans="2:6" x14ac:dyDescent="0.25">
      <c r="B2" s="78" t="s">
        <v>53</v>
      </c>
      <c r="C2" s="76"/>
      <c r="D2" s="76"/>
      <c r="E2" s="76"/>
      <c r="F2" s="76"/>
    </row>
    <row r="3" spans="2:6" x14ac:dyDescent="0.25">
      <c r="B3" s="79" t="s">
        <v>48</v>
      </c>
      <c r="C3" s="76"/>
      <c r="D3" s="76"/>
      <c r="E3" s="76"/>
      <c r="F3" s="76"/>
    </row>
    <row r="4" spans="2:6" x14ac:dyDescent="0.25">
      <c r="B4" s="390" t="s">
        <v>49</v>
      </c>
      <c r="C4" s="376" t="s">
        <v>5</v>
      </c>
      <c r="D4" s="376" t="s">
        <v>6</v>
      </c>
      <c r="E4" s="376" t="s">
        <v>7</v>
      </c>
      <c r="F4" s="376" t="s">
        <v>31</v>
      </c>
    </row>
    <row r="5" spans="2:6" x14ac:dyDescent="0.25">
      <c r="B5" s="391"/>
      <c r="C5" s="376"/>
      <c r="D5" s="376"/>
      <c r="E5" s="376"/>
      <c r="F5" s="376" t="s">
        <v>33</v>
      </c>
    </row>
    <row r="6" spans="2:6" ht="26.25" customHeight="1" x14ac:dyDescent="0.25">
      <c r="B6" s="80" t="s">
        <v>50</v>
      </c>
      <c r="C6" s="81">
        <v>2263</v>
      </c>
      <c r="D6" s="82">
        <v>18</v>
      </c>
      <c r="E6" s="83">
        <v>3565</v>
      </c>
      <c r="F6" s="84">
        <v>0.8</v>
      </c>
    </row>
    <row r="7" spans="2:6" ht="26.25" customHeight="1" x14ac:dyDescent="0.25">
      <c r="B7" s="80" t="s">
        <v>51</v>
      </c>
      <c r="C7" s="81">
        <v>5901</v>
      </c>
      <c r="D7" s="82">
        <v>163</v>
      </c>
      <c r="E7" s="83">
        <v>9983</v>
      </c>
      <c r="F7" s="84">
        <v>2.76</v>
      </c>
    </row>
    <row r="8" spans="2:6" ht="26.25" customHeight="1" x14ac:dyDescent="0.25">
      <c r="B8" s="80" t="s">
        <v>52</v>
      </c>
      <c r="C8" s="81">
        <v>1515</v>
      </c>
      <c r="D8" s="82">
        <v>26</v>
      </c>
      <c r="E8" s="83">
        <v>2616</v>
      </c>
      <c r="F8" s="84">
        <v>1.72</v>
      </c>
    </row>
    <row r="9" spans="2:6" x14ac:dyDescent="0.25">
      <c r="B9" s="85" t="s">
        <v>24</v>
      </c>
      <c r="C9" s="86">
        <v>9679</v>
      </c>
      <c r="D9" s="86">
        <v>207</v>
      </c>
      <c r="E9" s="86">
        <v>16164</v>
      </c>
      <c r="F9" s="87">
        <v>2.14</v>
      </c>
    </row>
    <row r="10" spans="2:6" x14ac:dyDescent="0.25">
      <c r="B10" s="88" t="s">
        <v>25</v>
      </c>
      <c r="C10" s="76"/>
      <c r="D10" s="76"/>
      <c r="E10" s="76"/>
      <c r="F10" s="76"/>
    </row>
    <row r="11" spans="2:6" x14ac:dyDescent="0.25">
      <c r="B11" s="88" t="s">
        <v>26</v>
      </c>
      <c r="C11" s="76"/>
      <c r="D11" s="76"/>
      <c r="E11" s="76"/>
      <c r="F11" s="76"/>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2"/>
  <sheetViews>
    <sheetView workbookViewId="0">
      <selection activeCell="I15" sqref="I15"/>
    </sheetView>
  </sheetViews>
  <sheetFormatPr defaultRowHeight="15" x14ac:dyDescent="0.25"/>
  <sheetData>
    <row r="2" spans="2:16" x14ac:dyDescent="0.25">
      <c r="B2" s="78" t="s">
        <v>67</v>
      </c>
      <c r="C2" s="78"/>
      <c r="D2" s="78"/>
      <c r="E2" s="78"/>
      <c r="F2" s="76"/>
      <c r="G2" s="76"/>
      <c r="H2" s="76"/>
      <c r="I2" s="76"/>
      <c r="J2" s="76"/>
      <c r="K2" s="76"/>
      <c r="L2" s="76"/>
      <c r="M2" s="76"/>
      <c r="N2" s="76"/>
      <c r="O2" s="76"/>
      <c r="P2" s="76"/>
    </row>
    <row r="3" spans="2:16" x14ac:dyDescent="0.25">
      <c r="B3" s="45" t="s">
        <v>68</v>
      </c>
      <c r="C3" s="95"/>
      <c r="D3" s="95"/>
      <c r="E3" s="95"/>
      <c r="F3" s="95"/>
      <c r="G3" s="95"/>
      <c r="H3" s="95"/>
      <c r="I3" s="95"/>
      <c r="J3" s="76"/>
      <c r="K3" s="76"/>
      <c r="L3" s="76"/>
      <c r="M3" s="76"/>
      <c r="N3" s="76"/>
      <c r="O3" s="76"/>
      <c r="P3" s="76"/>
    </row>
    <row r="4" spans="2:16" x14ac:dyDescent="0.25">
      <c r="B4" s="392"/>
      <c r="C4" s="394" t="s">
        <v>69</v>
      </c>
      <c r="D4" s="394"/>
      <c r="E4" s="394"/>
      <c r="F4" s="394"/>
      <c r="G4" s="394"/>
      <c r="H4" s="394"/>
      <c r="I4" s="394"/>
      <c r="J4" s="395" t="s">
        <v>70</v>
      </c>
      <c r="K4" s="395"/>
      <c r="L4" s="395"/>
      <c r="M4" s="395"/>
      <c r="N4" s="395"/>
      <c r="O4" s="395"/>
      <c r="P4" s="395"/>
    </row>
    <row r="5" spans="2:16" ht="81" x14ac:dyDescent="0.25">
      <c r="B5" s="393"/>
      <c r="C5" s="96" t="s">
        <v>56</v>
      </c>
      <c r="D5" s="96" t="s">
        <v>57</v>
      </c>
      <c r="E5" s="96" t="s">
        <v>58</v>
      </c>
      <c r="F5" s="96" t="s">
        <v>59</v>
      </c>
      <c r="G5" s="96" t="s">
        <v>60</v>
      </c>
      <c r="H5" s="89" t="s">
        <v>71</v>
      </c>
      <c r="I5" s="97" t="s">
        <v>24</v>
      </c>
      <c r="J5" s="96" t="s">
        <v>56</v>
      </c>
      <c r="K5" s="96" t="s">
        <v>57</v>
      </c>
      <c r="L5" s="96" t="s">
        <v>58</v>
      </c>
      <c r="M5" s="96" t="s">
        <v>59</v>
      </c>
      <c r="N5" s="96" t="s">
        <v>60</v>
      </c>
      <c r="O5" s="89" t="s">
        <v>71</v>
      </c>
      <c r="P5" s="97" t="s">
        <v>24</v>
      </c>
    </row>
    <row r="6" spans="2:16" x14ac:dyDescent="0.25">
      <c r="B6" s="107" t="s">
        <v>8</v>
      </c>
      <c r="C6" s="108">
        <v>162</v>
      </c>
      <c r="D6" s="109">
        <v>18</v>
      </c>
      <c r="E6" s="108">
        <v>321</v>
      </c>
      <c r="F6" s="109">
        <v>301</v>
      </c>
      <c r="G6" s="108">
        <v>17</v>
      </c>
      <c r="H6" s="109">
        <v>2</v>
      </c>
      <c r="I6" s="110">
        <v>821</v>
      </c>
      <c r="J6" s="111">
        <v>33</v>
      </c>
      <c r="K6" s="112">
        <v>18</v>
      </c>
      <c r="L6" s="111">
        <v>50</v>
      </c>
      <c r="M6" s="112">
        <v>270</v>
      </c>
      <c r="N6" s="111">
        <v>78</v>
      </c>
      <c r="O6" s="112">
        <v>7</v>
      </c>
      <c r="P6" s="113">
        <v>456</v>
      </c>
    </row>
    <row r="7" spans="2:16" x14ac:dyDescent="0.25">
      <c r="B7" s="107" t="s">
        <v>9</v>
      </c>
      <c r="C7" s="108">
        <v>973</v>
      </c>
      <c r="D7" s="109">
        <v>52</v>
      </c>
      <c r="E7" s="108">
        <v>313</v>
      </c>
      <c r="F7" s="109">
        <v>992</v>
      </c>
      <c r="G7" s="108">
        <v>75</v>
      </c>
      <c r="H7" s="109">
        <v>28</v>
      </c>
      <c r="I7" s="110">
        <v>2433</v>
      </c>
      <c r="J7" s="111">
        <v>116</v>
      </c>
      <c r="K7" s="112">
        <v>27</v>
      </c>
      <c r="L7" s="111">
        <v>45</v>
      </c>
      <c r="M7" s="112">
        <v>619</v>
      </c>
      <c r="N7" s="111">
        <v>237</v>
      </c>
      <c r="O7" s="112">
        <v>9</v>
      </c>
      <c r="P7" s="113">
        <v>1053</v>
      </c>
    </row>
    <row r="8" spans="2:16" x14ac:dyDescent="0.25">
      <c r="B8" s="107" t="s">
        <v>10</v>
      </c>
      <c r="C8" s="108">
        <v>308</v>
      </c>
      <c r="D8" s="109">
        <v>44</v>
      </c>
      <c r="E8" s="108">
        <v>188</v>
      </c>
      <c r="F8" s="109">
        <v>290</v>
      </c>
      <c r="G8" s="108">
        <v>41</v>
      </c>
      <c r="H8" s="109">
        <v>10</v>
      </c>
      <c r="I8" s="110">
        <v>881</v>
      </c>
      <c r="J8" s="111">
        <v>34</v>
      </c>
      <c r="K8" s="112">
        <v>8</v>
      </c>
      <c r="L8" s="111">
        <v>42</v>
      </c>
      <c r="M8" s="112">
        <v>193</v>
      </c>
      <c r="N8" s="111">
        <v>51</v>
      </c>
      <c r="O8" s="112">
        <v>6</v>
      </c>
      <c r="P8" s="113">
        <v>334</v>
      </c>
    </row>
    <row r="9" spans="2:16" x14ac:dyDescent="0.25">
      <c r="B9" s="107" t="s">
        <v>11</v>
      </c>
      <c r="C9" s="108">
        <v>203</v>
      </c>
      <c r="D9" s="109">
        <v>25</v>
      </c>
      <c r="E9" s="108">
        <v>243</v>
      </c>
      <c r="F9" s="109">
        <v>240</v>
      </c>
      <c r="G9" s="108">
        <v>17</v>
      </c>
      <c r="H9" s="109">
        <v>3</v>
      </c>
      <c r="I9" s="110">
        <v>731</v>
      </c>
      <c r="J9" s="111">
        <v>46</v>
      </c>
      <c r="K9" s="112">
        <v>14</v>
      </c>
      <c r="L9" s="111">
        <v>33</v>
      </c>
      <c r="M9" s="112">
        <v>217</v>
      </c>
      <c r="N9" s="111">
        <v>52</v>
      </c>
      <c r="O9" s="112">
        <v>3</v>
      </c>
      <c r="P9" s="113">
        <v>365</v>
      </c>
    </row>
    <row r="10" spans="2:16" x14ac:dyDescent="0.25">
      <c r="B10" s="107" t="s">
        <v>12</v>
      </c>
      <c r="C10" s="108">
        <v>533</v>
      </c>
      <c r="D10" s="109">
        <v>42</v>
      </c>
      <c r="E10" s="108">
        <v>254</v>
      </c>
      <c r="F10" s="109">
        <v>415</v>
      </c>
      <c r="G10" s="108">
        <v>26</v>
      </c>
      <c r="H10" s="109">
        <v>4</v>
      </c>
      <c r="I10" s="110">
        <v>1274</v>
      </c>
      <c r="J10" s="111">
        <v>52</v>
      </c>
      <c r="K10" s="112">
        <v>11</v>
      </c>
      <c r="L10" s="111">
        <v>51</v>
      </c>
      <c r="M10" s="112">
        <v>294</v>
      </c>
      <c r="N10" s="111">
        <v>100</v>
      </c>
      <c r="O10" s="112">
        <v>11</v>
      </c>
      <c r="P10" s="113">
        <v>519</v>
      </c>
    </row>
    <row r="11" spans="2:16" ht="27" x14ac:dyDescent="0.25">
      <c r="B11" s="107" t="s">
        <v>13</v>
      </c>
      <c r="C11" s="108">
        <v>235</v>
      </c>
      <c r="D11" s="109">
        <v>34</v>
      </c>
      <c r="E11" s="108">
        <v>72</v>
      </c>
      <c r="F11" s="109">
        <v>208</v>
      </c>
      <c r="G11" s="108">
        <v>19</v>
      </c>
      <c r="H11" s="109">
        <v>2</v>
      </c>
      <c r="I11" s="110">
        <v>570</v>
      </c>
      <c r="J11" s="111">
        <v>19</v>
      </c>
      <c r="K11" s="112">
        <v>3</v>
      </c>
      <c r="L11" s="111">
        <v>23</v>
      </c>
      <c r="M11" s="112">
        <v>160</v>
      </c>
      <c r="N11" s="111">
        <v>35</v>
      </c>
      <c r="O11" s="112">
        <v>2</v>
      </c>
      <c r="P11" s="113">
        <v>242</v>
      </c>
    </row>
    <row r="12" spans="2:16" x14ac:dyDescent="0.25">
      <c r="B12" s="99" t="s">
        <v>24</v>
      </c>
      <c r="C12" s="67">
        <v>2414</v>
      </c>
      <c r="D12" s="67">
        <v>215</v>
      </c>
      <c r="E12" s="67">
        <v>1391</v>
      </c>
      <c r="F12" s="67">
        <v>2446</v>
      </c>
      <c r="G12" s="67">
        <v>195</v>
      </c>
      <c r="H12" s="67">
        <v>49</v>
      </c>
      <c r="I12" s="67">
        <v>6710</v>
      </c>
      <c r="J12" s="114">
        <v>300</v>
      </c>
      <c r="K12" s="114">
        <v>81</v>
      </c>
      <c r="L12" s="114">
        <v>244</v>
      </c>
      <c r="M12" s="114">
        <v>1753</v>
      </c>
      <c r="N12" s="114">
        <v>553</v>
      </c>
      <c r="O12" s="114">
        <v>38</v>
      </c>
      <c r="P12" s="114">
        <v>2969</v>
      </c>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4"/>
  <sheetViews>
    <sheetView workbookViewId="0">
      <selection activeCell="C14" sqref="C14:J22"/>
    </sheetView>
  </sheetViews>
  <sheetFormatPr defaultRowHeight="15" x14ac:dyDescent="0.25"/>
  <sheetData>
    <row r="2" spans="2:10" x14ac:dyDescent="0.25">
      <c r="B2" s="57" t="s">
        <v>54</v>
      </c>
      <c r="C2" s="90"/>
      <c r="D2" s="91"/>
      <c r="E2" s="92"/>
      <c r="F2" s="92"/>
      <c r="G2" s="92"/>
      <c r="H2" s="92"/>
      <c r="I2" s="92"/>
      <c r="J2" s="76"/>
    </row>
    <row r="3" spans="2:10" x14ac:dyDescent="0.25">
      <c r="B3" s="93" t="s">
        <v>63</v>
      </c>
      <c r="C3" s="94"/>
      <c r="D3" s="95"/>
      <c r="E3" s="95"/>
      <c r="F3" s="95"/>
      <c r="G3" s="95"/>
      <c r="H3" s="95"/>
      <c r="I3" s="95"/>
      <c r="J3" s="76"/>
    </row>
    <row r="4" spans="2:10" x14ac:dyDescent="0.25">
      <c r="B4" s="392" t="s">
        <v>2</v>
      </c>
      <c r="C4" s="395" t="s">
        <v>55</v>
      </c>
      <c r="D4" s="395"/>
      <c r="E4" s="395"/>
      <c r="F4" s="395"/>
      <c r="G4" s="395"/>
      <c r="H4" s="395"/>
      <c r="I4" s="395"/>
      <c r="J4" s="76"/>
    </row>
    <row r="5" spans="2:10" ht="69" customHeight="1" x14ac:dyDescent="0.25">
      <c r="B5" s="393"/>
      <c r="C5" s="96" t="s">
        <v>56</v>
      </c>
      <c r="D5" s="96" t="s">
        <v>57</v>
      </c>
      <c r="E5" s="96" t="s">
        <v>58</v>
      </c>
      <c r="F5" s="96" t="s">
        <v>59</v>
      </c>
      <c r="G5" s="96" t="s">
        <v>60</v>
      </c>
      <c r="H5" s="89" t="s">
        <v>61</v>
      </c>
      <c r="I5" s="97" t="s">
        <v>24</v>
      </c>
      <c r="J5" s="76"/>
    </row>
    <row r="6" spans="2:10" x14ac:dyDescent="0.25">
      <c r="B6" s="98" t="s">
        <v>8</v>
      </c>
      <c r="C6" s="65">
        <v>19.73</v>
      </c>
      <c r="D6" s="64">
        <v>2.19</v>
      </c>
      <c r="E6" s="65">
        <v>39.1</v>
      </c>
      <c r="F6" s="64">
        <v>36.659999999999997</v>
      </c>
      <c r="G6" s="65">
        <v>2.0699999999999998</v>
      </c>
      <c r="H6" s="64">
        <v>0.24</v>
      </c>
      <c r="I6" s="65">
        <v>100</v>
      </c>
      <c r="J6" s="76"/>
    </row>
    <row r="7" spans="2:10" x14ac:dyDescent="0.25">
      <c r="B7" s="98" t="s">
        <v>9</v>
      </c>
      <c r="C7" s="65">
        <v>39.99</v>
      </c>
      <c r="D7" s="64">
        <v>2.14</v>
      </c>
      <c r="E7" s="65">
        <v>12.86</v>
      </c>
      <c r="F7" s="64">
        <v>40.770000000000003</v>
      </c>
      <c r="G7" s="65">
        <v>3.08</v>
      </c>
      <c r="H7" s="64">
        <v>1.1499999999999999</v>
      </c>
      <c r="I7" s="65">
        <v>100</v>
      </c>
      <c r="J7" s="76"/>
    </row>
    <row r="8" spans="2:10" x14ac:dyDescent="0.25">
      <c r="B8" s="98" t="s">
        <v>10</v>
      </c>
      <c r="C8" s="65">
        <v>34.96</v>
      </c>
      <c r="D8" s="64">
        <v>4.99</v>
      </c>
      <c r="E8" s="65">
        <v>21.34</v>
      </c>
      <c r="F8" s="64">
        <v>32.92</v>
      </c>
      <c r="G8" s="65">
        <v>4.6500000000000004</v>
      </c>
      <c r="H8" s="64">
        <v>1.1399999999999999</v>
      </c>
      <c r="I8" s="65">
        <v>100</v>
      </c>
      <c r="J8" s="76"/>
    </row>
    <row r="9" spans="2:10" x14ac:dyDescent="0.25">
      <c r="B9" s="98" t="s">
        <v>11</v>
      </c>
      <c r="C9" s="65">
        <v>27.77</v>
      </c>
      <c r="D9" s="64">
        <v>3.42</v>
      </c>
      <c r="E9" s="65">
        <v>33.24</v>
      </c>
      <c r="F9" s="64">
        <v>32.83</v>
      </c>
      <c r="G9" s="65">
        <v>2.33</v>
      </c>
      <c r="H9" s="64">
        <v>0.41</v>
      </c>
      <c r="I9" s="65">
        <v>100</v>
      </c>
      <c r="J9" s="76"/>
    </row>
    <row r="10" spans="2:10" x14ac:dyDescent="0.25">
      <c r="B10" s="98" t="s">
        <v>12</v>
      </c>
      <c r="C10" s="65">
        <v>41.84</v>
      </c>
      <c r="D10" s="64">
        <v>3.3</v>
      </c>
      <c r="E10" s="65">
        <v>19.940000000000001</v>
      </c>
      <c r="F10" s="64">
        <v>32.57</v>
      </c>
      <c r="G10" s="65">
        <v>2.04</v>
      </c>
      <c r="H10" s="64">
        <v>0.31</v>
      </c>
      <c r="I10" s="65">
        <v>100</v>
      </c>
      <c r="J10" s="76"/>
    </row>
    <row r="11" spans="2:10" ht="27" x14ac:dyDescent="0.25">
      <c r="B11" s="98" t="s">
        <v>13</v>
      </c>
      <c r="C11" s="65">
        <v>41.23</v>
      </c>
      <c r="D11" s="64">
        <v>5.96</v>
      </c>
      <c r="E11" s="65">
        <v>12.63</v>
      </c>
      <c r="F11" s="64">
        <v>36.49</v>
      </c>
      <c r="G11" s="65">
        <v>3.33</v>
      </c>
      <c r="H11" s="64">
        <v>0.35</v>
      </c>
      <c r="I11" s="65">
        <v>100</v>
      </c>
      <c r="J11" s="76"/>
    </row>
    <row r="12" spans="2:10" x14ac:dyDescent="0.25">
      <c r="B12" s="99" t="s">
        <v>24</v>
      </c>
      <c r="C12" s="100">
        <v>35.979999999999997</v>
      </c>
      <c r="D12" s="100">
        <v>3.2</v>
      </c>
      <c r="E12" s="100">
        <v>20.73</v>
      </c>
      <c r="F12" s="100">
        <v>36.450000000000003</v>
      </c>
      <c r="G12" s="100">
        <v>2.91</v>
      </c>
      <c r="H12" s="100">
        <v>0.73</v>
      </c>
      <c r="I12" s="100">
        <v>100</v>
      </c>
      <c r="J12" s="76"/>
    </row>
    <row r="13" spans="2:10" x14ac:dyDescent="0.25">
      <c r="B13" s="76"/>
      <c r="C13" s="76"/>
      <c r="D13" s="76"/>
      <c r="E13" s="76"/>
      <c r="F13" s="76"/>
      <c r="G13" s="76"/>
      <c r="H13" s="76"/>
      <c r="I13" s="76"/>
      <c r="J13" s="76"/>
    </row>
    <row r="14" spans="2:10" x14ac:dyDescent="0.25">
      <c r="B14" s="76"/>
    </row>
  </sheetData>
  <mergeCells count="2">
    <mergeCell ref="B4:B5"/>
    <mergeCell ref="C4:I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3"/>
  <sheetViews>
    <sheetView workbookViewId="0">
      <selection activeCell="F15" sqref="F15"/>
    </sheetView>
  </sheetViews>
  <sheetFormatPr defaultRowHeight="15" x14ac:dyDescent="0.25"/>
  <sheetData>
    <row r="2" spans="2:9" x14ac:dyDescent="0.25">
      <c r="B2" s="78" t="s">
        <v>64</v>
      </c>
      <c r="C2" s="101"/>
      <c r="D2" s="102"/>
      <c r="E2" s="102"/>
      <c r="F2" s="102"/>
      <c r="G2" s="102"/>
      <c r="H2" s="102"/>
      <c r="I2" s="102"/>
    </row>
    <row r="3" spans="2:9" x14ac:dyDescent="0.25">
      <c r="B3" s="396" t="s">
        <v>63</v>
      </c>
      <c r="C3" s="397"/>
      <c r="D3" s="397"/>
      <c r="E3" s="397"/>
      <c r="F3" s="397"/>
      <c r="G3" s="397"/>
      <c r="H3" s="397"/>
      <c r="I3" s="95"/>
    </row>
    <row r="4" spans="2:9" x14ac:dyDescent="0.25">
      <c r="B4" s="392" t="s">
        <v>2</v>
      </c>
      <c r="C4" s="395" t="s">
        <v>65</v>
      </c>
      <c r="D4" s="395"/>
      <c r="E4" s="395"/>
      <c r="F4" s="395"/>
      <c r="G4" s="395"/>
      <c r="H4" s="395"/>
      <c r="I4" s="395"/>
    </row>
    <row r="5" spans="2:9" ht="81" x14ac:dyDescent="0.25">
      <c r="B5" s="393"/>
      <c r="C5" s="96" t="s">
        <v>56</v>
      </c>
      <c r="D5" s="96" t="s">
        <v>57</v>
      </c>
      <c r="E5" s="96" t="s">
        <v>58</v>
      </c>
      <c r="F5" s="96" t="s">
        <v>59</v>
      </c>
      <c r="G5" s="96" t="s">
        <v>60</v>
      </c>
      <c r="H5" s="89" t="s">
        <v>66</v>
      </c>
      <c r="I5" s="97" t="s">
        <v>24</v>
      </c>
    </row>
    <row r="6" spans="2:9" x14ac:dyDescent="0.25">
      <c r="B6" s="61" t="s">
        <v>8</v>
      </c>
      <c r="C6" s="103">
        <v>7.24</v>
      </c>
      <c r="D6" s="104">
        <v>3.95</v>
      </c>
      <c r="E6" s="103">
        <v>10.96</v>
      </c>
      <c r="F6" s="104">
        <v>59.21</v>
      </c>
      <c r="G6" s="103">
        <v>17.11</v>
      </c>
      <c r="H6" s="104">
        <v>1.54</v>
      </c>
      <c r="I6" s="103">
        <v>100</v>
      </c>
    </row>
    <row r="7" spans="2:9" x14ac:dyDescent="0.25">
      <c r="B7" s="61" t="s">
        <v>9</v>
      </c>
      <c r="C7" s="103">
        <v>11.02</v>
      </c>
      <c r="D7" s="104">
        <v>2.56</v>
      </c>
      <c r="E7" s="103">
        <v>4.2699999999999996</v>
      </c>
      <c r="F7" s="104">
        <v>58.78</v>
      </c>
      <c r="G7" s="103">
        <v>22.51</v>
      </c>
      <c r="H7" s="104">
        <v>0.85</v>
      </c>
      <c r="I7" s="103">
        <v>100</v>
      </c>
    </row>
    <row r="8" spans="2:9" x14ac:dyDescent="0.25">
      <c r="B8" s="61" t="s">
        <v>10</v>
      </c>
      <c r="C8" s="103">
        <v>10.18</v>
      </c>
      <c r="D8" s="104">
        <v>2.4</v>
      </c>
      <c r="E8" s="103">
        <v>12.57</v>
      </c>
      <c r="F8" s="104">
        <v>57.78</v>
      </c>
      <c r="G8" s="103">
        <v>15.27</v>
      </c>
      <c r="H8" s="104">
        <v>1.8</v>
      </c>
      <c r="I8" s="103">
        <v>100</v>
      </c>
    </row>
    <row r="9" spans="2:9" x14ac:dyDescent="0.25">
      <c r="B9" s="61" t="s">
        <v>11</v>
      </c>
      <c r="C9" s="103">
        <v>12.6</v>
      </c>
      <c r="D9" s="104">
        <v>3.84</v>
      </c>
      <c r="E9" s="103">
        <v>9.0399999999999991</v>
      </c>
      <c r="F9" s="104">
        <v>59.45</v>
      </c>
      <c r="G9" s="103">
        <v>14.25</v>
      </c>
      <c r="H9" s="104">
        <v>0.82</v>
      </c>
      <c r="I9" s="103">
        <v>100</v>
      </c>
    </row>
    <row r="10" spans="2:9" x14ac:dyDescent="0.25">
      <c r="B10" s="61" t="s">
        <v>12</v>
      </c>
      <c r="C10" s="103">
        <v>10.02</v>
      </c>
      <c r="D10" s="104">
        <v>2.12</v>
      </c>
      <c r="E10" s="103">
        <v>9.83</v>
      </c>
      <c r="F10" s="104">
        <v>56.65</v>
      </c>
      <c r="G10" s="103">
        <v>19.27</v>
      </c>
      <c r="H10" s="104">
        <v>2.12</v>
      </c>
      <c r="I10" s="103">
        <v>100</v>
      </c>
    </row>
    <row r="11" spans="2:9" ht="27" x14ac:dyDescent="0.25">
      <c r="B11" s="61" t="s">
        <v>13</v>
      </c>
      <c r="C11" s="103">
        <v>7.85</v>
      </c>
      <c r="D11" s="104">
        <v>1.24</v>
      </c>
      <c r="E11" s="103">
        <v>9.5</v>
      </c>
      <c r="F11" s="104">
        <v>66.12</v>
      </c>
      <c r="G11" s="103">
        <v>14.46</v>
      </c>
      <c r="H11" s="104">
        <v>0.83</v>
      </c>
      <c r="I11" s="103">
        <v>100</v>
      </c>
    </row>
    <row r="12" spans="2:9" x14ac:dyDescent="0.25">
      <c r="B12" s="66" t="s">
        <v>24</v>
      </c>
      <c r="C12" s="105">
        <v>10.1</v>
      </c>
      <c r="D12" s="105">
        <v>2.73</v>
      </c>
      <c r="E12" s="105">
        <v>8.2200000000000006</v>
      </c>
      <c r="F12" s="105">
        <v>59.04</v>
      </c>
      <c r="G12" s="105">
        <v>18.63</v>
      </c>
      <c r="H12" s="105">
        <v>1.28</v>
      </c>
      <c r="I12" s="105">
        <v>100</v>
      </c>
    </row>
    <row r="13" spans="2:9" x14ac:dyDescent="0.25">
      <c r="B13" s="76"/>
      <c r="C13" s="76"/>
      <c r="D13" s="76"/>
      <c r="E13" s="76"/>
      <c r="F13" s="76"/>
      <c r="G13" s="76"/>
      <c r="H13" s="76"/>
      <c r="I13" s="76"/>
    </row>
  </sheetData>
  <mergeCells count="3">
    <mergeCell ref="B3:H3"/>
    <mergeCell ref="B4:B5"/>
    <mergeCell ref="C4:I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9"/>
  <sheetViews>
    <sheetView workbookViewId="0">
      <selection activeCell="M14" sqref="M14"/>
    </sheetView>
  </sheetViews>
  <sheetFormatPr defaultRowHeight="15" x14ac:dyDescent="0.25"/>
  <sheetData>
    <row r="2" spans="2:8" x14ac:dyDescent="0.25">
      <c r="B2" s="115" t="s">
        <v>72</v>
      </c>
      <c r="C2" s="115"/>
      <c r="D2" s="115"/>
      <c r="E2" s="115"/>
      <c r="F2" s="115"/>
      <c r="G2" s="115"/>
      <c r="H2" s="76"/>
    </row>
    <row r="3" spans="2:8" x14ac:dyDescent="0.25">
      <c r="B3" s="45" t="s">
        <v>73</v>
      </c>
      <c r="C3" s="95"/>
      <c r="D3" s="95"/>
      <c r="E3" s="95"/>
      <c r="F3" s="95"/>
      <c r="G3" s="95"/>
      <c r="H3" s="95"/>
    </row>
    <row r="4" spans="2:8" x14ac:dyDescent="0.25">
      <c r="B4" s="398" t="s">
        <v>74</v>
      </c>
      <c r="C4" s="400" t="s">
        <v>75</v>
      </c>
      <c r="D4" s="400"/>
      <c r="E4" s="400"/>
      <c r="F4" s="400" t="s">
        <v>76</v>
      </c>
      <c r="G4" s="400"/>
      <c r="H4" s="400"/>
    </row>
    <row r="5" spans="2:8" x14ac:dyDescent="0.25">
      <c r="B5" s="399"/>
      <c r="C5" s="116" t="s">
        <v>5</v>
      </c>
      <c r="D5" s="116" t="s">
        <v>6</v>
      </c>
      <c r="E5" s="116" t="s">
        <v>7</v>
      </c>
      <c r="F5" s="116" t="s">
        <v>5</v>
      </c>
      <c r="G5" s="116" t="s">
        <v>6</v>
      </c>
      <c r="H5" s="116" t="s">
        <v>7</v>
      </c>
    </row>
    <row r="6" spans="2:8" x14ac:dyDescent="0.25">
      <c r="B6" s="117" t="s">
        <v>77</v>
      </c>
      <c r="C6" s="118">
        <v>651</v>
      </c>
      <c r="D6" s="119">
        <v>18</v>
      </c>
      <c r="E6" s="118">
        <v>1062</v>
      </c>
      <c r="F6" s="120">
        <v>6.7259000000000002</v>
      </c>
      <c r="G6" s="121">
        <v>8.6957000000000004</v>
      </c>
      <c r="H6" s="120">
        <v>6.5701999999999998</v>
      </c>
    </row>
    <row r="7" spans="2:8" x14ac:dyDescent="0.25">
      <c r="B7" s="117" t="s">
        <v>78</v>
      </c>
      <c r="C7" s="118">
        <v>653</v>
      </c>
      <c r="D7" s="119">
        <v>14</v>
      </c>
      <c r="E7" s="118">
        <v>1067</v>
      </c>
      <c r="F7" s="120">
        <v>6.7465999999999999</v>
      </c>
      <c r="G7" s="121">
        <v>6.7633000000000001</v>
      </c>
      <c r="H7" s="120">
        <v>6.6010999999999997</v>
      </c>
    </row>
    <row r="8" spans="2:8" x14ac:dyDescent="0.25">
      <c r="B8" s="117" t="s">
        <v>79</v>
      </c>
      <c r="C8" s="118">
        <v>790</v>
      </c>
      <c r="D8" s="119">
        <v>16</v>
      </c>
      <c r="E8" s="118">
        <v>1309</v>
      </c>
      <c r="F8" s="120">
        <v>8.1620000000000008</v>
      </c>
      <c r="G8" s="121">
        <v>7.7294999999999998</v>
      </c>
      <c r="H8" s="120">
        <v>8.0982000000000003</v>
      </c>
    </row>
    <row r="9" spans="2:8" x14ac:dyDescent="0.25">
      <c r="B9" s="117" t="s">
        <v>80</v>
      </c>
      <c r="C9" s="118">
        <v>767</v>
      </c>
      <c r="D9" s="119">
        <v>13</v>
      </c>
      <c r="E9" s="118">
        <v>1283</v>
      </c>
      <c r="F9" s="120">
        <v>7.9244000000000003</v>
      </c>
      <c r="G9" s="121">
        <v>6.2801999999999998</v>
      </c>
      <c r="H9" s="120">
        <v>7.9374000000000002</v>
      </c>
    </row>
    <row r="10" spans="2:8" x14ac:dyDescent="0.25">
      <c r="B10" s="117" t="s">
        <v>81</v>
      </c>
      <c r="C10" s="118">
        <v>815</v>
      </c>
      <c r="D10" s="119">
        <v>19</v>
      </c>
      <c r="E10" s="118">
        <v>1385</v>
      </c>
      <c r="F10" s="120">
        <v>8.4202999999999992</v>
      </c>
      <c r="G10" s="121">
        <v>9.1786999999999992</v>
      </c>
      <c r="H10" s="120">
        <v>8.5684000000000005</v>
      </c>
    </row>
    <row r="11" spans="2:8" x14ac:dyDescent="0.25">
      <c r="B11" s="117" t="s">
        <v>82</v>
      </c>
      <c r="C11" s="118">
        <v>1006</v>
      </c>
      <c r="D11" s="119">
        <v>25</v>
      </c>
      <c r="E11" s="118">
        <v>1657</v>
      </c>
      <c r="F11" s="120">
        <v>10.393599999999999</v>
      </c>
      <c r="G11" s="121">
        <v>12.077299999999999</v>
      </c>
      <c r="H11" s="120">
        <v>10.251200000000001</v>
      </c>
    </row>
    <row r="12" spans="2:8" x14ac:dyDescent="0.25">
      <c r="B12" s="117" t="s">
        <v>83</v>
      </c>
      <c r="C12" s="118">
        <v>946</v>
      </c>
      <c r="D12" s="119">
        <v>21</v>
      </c>
      <c r="E12" s="118">
        <v>1581</v>
      </c>
      <c r="F12" s="120">
        <v>9.7736999999999998</v>
      </c>
      <c r="G12" s="121">
        <v>10.1449</v>
      </c>
      <c r="H12" s="120">
        <v>9.7810000000000006</v>
      </c>
    </row>
    <row r="13" spans="2:8" x14ac:dyDescent="0.25">
      <c r="B13" s="117" t="s">
        <v>84</v>
      </c>
      <c r="C13" s="118">
        <v>936</v>
      </c>
      <c r="D13" s="119">
        <v>24</v>
      </c>
      <c r="E13" s="118">
        <v>1663</v>
      </c>
      <c r="F13" s="120">
        <v>9.6704000000000008</v>
      </c>
      <c r="G13" s="121">
        <v>11.594200000000001</v>
      </c>
      <c r="H13" s="120">
        <v>10.2883</v>
      </c>
    </row>
    <row r="14" spans="2:8" x14ac:dyDescent="0.25">
      <c r="B14" s="117" t="s">
        <v>85</v>
      </c>
      <c r="C14" s="118">
        <v>790</v>
      </c>
      <c r="D14" s="119">
        <v>15</v>
      </c>
      <c r="E14" s="118">
        <v>1351</v>
      </c>
      <c r="F14" s="120">
        <v>8.1620000000000008</v>
      </c>
      <c r="G14" s="121">
        <v>7.2464000000000004</v>
      </c>
      <c r="H14" s="120">
        <v>8.3581000000000003</v>
      </c>
    </row>
    <row r="15" spans="2:8" x14ac:dyDescent="0.25">
      <c r="B15" s="117" t="s">
        <v>86</v>
      </c>
      <c r="C15" s="118">
        <v>855</v>
      </c>
      <c r="D15" s="119">
        <v>13</v>
      </c>
      <c r="E15" s="118">
        <v>1371</v>
      </c>
      <c r="F15" s="120">
        <v>8.8336000000000006</v>
      </c>
      <c r="G15" s="121">
        <v>6.2801999999999998</v>
      </c>
      <c r="H15" s="120">
        <v>8.4817999999999998</v>
      </c>
    </row>
    <row r="16" spans="2:8" x14ac:dyDescent="0.25">
      <c r="B16" s="117" t="s">
        <v>87</v>
      </c>
      <c r="C16" s="118">
        <v>706</v>
      </c>
      <c r="D16" s="119">
        <v>15</v>
      </c>
      <c r="E16" s="118">
        <v>1203</v>
      </c>
      <c r="F16" s="120">
        <v>7.2941000000000003</v>
      </c>
      <c r="G16" s="121">
        <v>7.2464000000000004</v>
      </c>
      <c r="H16" s="120">
        <v>7.4424999999999999</v>
      </c>
    </row>
    <row r="17" spans="2:8" x14ac:dyDescent="0.25">
      <c r="B17" s="117" t="s">
        <v>88</v>
      </c>
      <c r="C17" s="118">
        <v>764</v>
      </c>
      <c r="D17" s="122">
        <v>14</v>
      </c>
      <c r="E17" s="123">
        <v>1232</v>
      </c>
      <c r="F17" s="124">
        <v>7.8933999999999997</v>
      </c>
      <c r="G17" s="125">
        <v>6.7633000000000001</v>
      </c>
      <c r="H17" s="124">
        <v>7.6219000000000001</v>
      </c>
    </row>
    <row r="18" spans="2:8" x14ac:dyDescent="0.25">
      <c r="B18" s="126" t="s">
        <v>24</v>
      </c>
      <c r="C18" s="127">
        <v>9679</v>
      </c>
      <c r="D18" s="127">
        <v>207</v>
      </c>
      <c r="E18" s="127">
        <v>16164</v>
      </c>
      <c r="F18" s="128">
        <v>100</v>
      </c>
      <c r="G18" s="128">
        <v>100</v>
      </c>
      <c r="H18" s="128">
        <v>100</v>
      </c>
    </row>
    <row r="19" spans="2:8" x14ac:dyDescent="0.25">
      <c r="B19" s="76"/>
      <c r="C19" s="76"/>
      <c r="D19" s="76"/>
      <c r="E19" s="76"/>
      <c r="F19" s="76"/>
      <c r="G19" s="76"/>
      <c r="H19" s="76"/>
    </row>
  </sheetData>
  <mergeCells count="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4"/>
  <sheetViews>
    <sheetView workbookViewId="0">
      <selection activeCell="E17" sqref="E17"/>
    </sheetView>
  </sheetViews>
  <sheetFormatPr defaultRowHeight="15" x14ac:dyDescent="0.25"/>
  <sheetData>
    <row r="2" spans="2:9" x14ac:dyDescent="0.25">
      <c r="B2" s="115" t="s">
        <v>89</v>
      </c>
      <c r="C2" s="115"/>
      <c r="D2" s="115"/>
      <c r="E2" s="115"/>
      <c r="F2" s="115"/>
      <c r="G2" s="115"/>
      <c r="H2" s="76"/>
      <c r="I2" s="76"/>
    </row>
    <row r="3" spans="2:9" x14ac:dyDescent="0.25">
      <c r="B3" s="45" t="s">
        <v>73</v>
      </c>
      <c r="C3" s="95"/>
      <c r="D3" s="95"/>
      <c r="E3" s="95"/>
      <c r="F3" s="95"/>
      <c r="G3" s="95"/>
      <c r="H3" s="95"/>
      <c r="I3" s="76"/>
    </row>
    <row r="4" spans="2:9" x14ac:dyDescent="0.25">
      <c r="B4" s="401" t="s">
        <v>90</v>
      </c>
      <c r="C4" s="403" t="s">
        <v>75</v>
      </c>
      <c r="D4" s="403"/>
      <c r="E4" s="403"/>
      <c r="F4" s="404" t="s">
        <v>76</v>
      </c>
      <c r="G4" s="404"/>
      <c r="H4" s="404"/>
      <c r="I4" s="76"/>
    </row>
    <row r="5" spans="2:9" ht="25.5" customHeight="1" x14ac:dyDescent="0.25">
      <c r="B5" s="402"/>
      <c r="C5" s="96" t="s">
        <v>5</v>
      </c>
      <c r="D5" s="96" t="s">
        <v>6</v>
      </c>
      <c r="E5" s="96" t="s">
        <v>7</v>
      </c>
      <c r="F5" s="96" t="s">
        <v>5</v>
      </c>
      <c r="G5" s="96" t="s">
        <v>6</v>
      </c>
      <c r="H5" s="96" t="s">
        <v>7</v>
      </c>
      <c r="I5" s="76"/>
    </row>
    <row r="6" spans="2:9" x14ac:dyDescent="0.25">
      <c r="B6" s="98" t="s">
        <v>91</v>
      </c>
      <c r="C6" s="129">
        <v>1446</v>
      </c>
      <c r="D6" s="62">
        <v>31</v>
      </c>
      <c r="E6" s="129">
        <v>2357</v>
      </c>
      <c r="F6" s="130">
        <v>14.9396</v>
      </c>
      <c r="G6" s="131">
        <v>14.9758</v>
      </c>
      <c r="H6" s="130">
        <v>14.581799999999999</v>
      </c>
      <c r="I6" s="76"/>
    </row>
    <row r="7" spans="2:9" x14ac:dyDescent="0.25">
      <c r="B7" s="98" t="s">
        <v>92</v>
      </c>
      <c r="C7" s="129">
        <v>1428</v>
      </c>
      <c r="D7" s="62">
        <v>24</v>
      </c>
      <c r="E7" s="129">
        <v>2248</v>
      </c>
      <c r="F7" s="130">
        <v>14.7536</v>
      </c>
      <c r="G7" s="131">
        <v>11.594200000000001</v>
      </c>
      <c r="H7" s="130">
        <v>13.907400000000001</v>
      </c>
      <c r="I7" s="76"/>
    </row>
    <row r="8" spans="2:9" x14ac:dyDescent="0.25">
      <c r="B8" s="98" t="s">
        <v>93</v>
      </c>
      <c r="C8" s="129">
        <v>1411</v>
      </c>
      <c r="D8" s="62">
        <v>28</v>
      </c>
      <c r="E8" s="129">
        <v>2274</v>
      </c>
      <c r="F8" s="130">
        <v>14.577999999999999</v>
      </c>
      <c r="G8" s="131">
        <v>13.5266</v>
      </c>
      <c r="H8" s="130">
        <v>14.068300000000001</v>
      </c>
      <c r="I8" s="76"/>
    </row>
    <row r="9" spans="2:9" x14ac:dyDescent="0.25">
      <c r="B9" s="98" t="s">
        <v>94</v>
      </c>
      <c r="C9" s="129">
        <v>1401</v>
      </c>
      <c r="D9" s="62">
        <v>31</v>
      </c>
      <c r="E9" s="129">
        <v>2311</v>
      </c>
      <c r="F9" s="130">
        <v>14.474600000000001</v>
      </c>
      <c r="G9" s="131">
        <v>14.9758</v>
      </c>
      <c r="H9" s="130">
        <v>14.2972</v>
      </c>
      <c r="I9" s="76"/>
    </row>
    <row r="10" spans="2:9" x14ac:dyDescent="0.25">
      <c r="B10" s="98" t="s">
        <v>95</v>
      </c>
      <c r="C10" s="129">
        <v>1396</v>
      </c>
      <c r="D10" s="62">
        <v>22</v>
      </c>
      <c r="E10" s="129">
        <v>2293</v>
      </c>
      <c r="F10" s="130">
        <v>14.423</v>
      </c>
      <c r="G10" s="131">
        <v>10.628</v>
      </c>
      <c r="H10" s="130">
        <v>14.1858</v>
      </c>
      <c r="I10" s="76"/>
    </row>
    <row r="11" spans="2:9" x14ac:dyDescent="0.25">
      <c r="B11" s="98" t="s">
        <v>96</v>
      </c>
      <c r="C11" s="129">
        <v>1401</v>
      </c>
      <c r="D11" s="62">
        <v>40</v>
      </c>
      <c r="E11" s="129">
        <v>2409</v>
      </c>
      <c r="F11" s="130">
        <v>14.474600000000001</v>
      </c>
      <c r="G11" s="131">
        <v>19.323699999999999</v>
      </c>
      <c r="H11" s="130">
        <v>14.903499999999999</v>
      </c>
      <c r="I11" s="76"/>
    </row>
    <row r="12" spans="2:9" x14ac:dyDescent="0.25">
      <c r="B12" s="98" t="s">
        <v>97</v>
      </c>
      <c r="C12" s="129">
        <v>1196</v>
      </c>
      <c r="D12" s="62">
        <v>31</v>
      </c>
      <c r="E12" s="129">
        <v>2272</v>
      </c>
      <c r="F12" s="130">
        <v>12.3566</v>
      </c>
      <c r="G12" s="131">
        <v>14.9758</v>
      </c>
      <c r="H12" s="130">
        <v>14.055899999999999</v>
      </c>
      <c r="I12" s="76"/>
    </row>
    <row r="13" spans="2:9" x14ac:dyDescent="0.25">
      <c r="B13" s="99" t="s">
        <v>24</v>
      </c>
      <c r="C13" s="67">
        <v>9679</v>
      </c>
      <c r="D13" s="67">
        <v>207</v>
      </c>
      <c r="E13" s="67">
        <v>16164</v>
      </c>
      <c r="F13" s="68">
        <v>100</v>
      </c>
      <c r="G13" s="68">
        <v>100</v>
      </c>
      <c r="H13" s="68">
        <v>100</v>
      </c>
      <c r="I13" s="76"/>
    </row>
    <row r="14" spans="2:9" x14ac:dyDescent="0.25">
      <c r="B14" s="76"/>
      <c r="C14" s="76"/>
      <c r="D14" s="76"/>
      <c r="E14" s="76"/>
      <c r="F14" s="76"/>
      <c r="G14" s="76"/>
      <c r="H14" s="76"/>
      <c r="I14" s="76"/>
    </row>
  </sheetData>
  <mergeCells count="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3"/>
  <sheetViews>
    <sheetView topLeftCell="A7" workbookViewId="0">
      <selection activeCell="K24" sqref="K24"/>
    </sheetView>
  </sheetViews>
  <sheetFormatPr defaultRowHeight="15" x14ac:dyDescent="0.25"/>
  <sheetData>
    <row r="2" spans="2:9" x14ac:dyDescent="0.25">
      <c r="B2" s="78" t="s">
        <v>98</v>
      </c>
      <c r="C2" s="132"/>
      <c r="D2" s="132"/>
      <c r="E2" s="132"/>
      <c r="F2" s="133"/>
      <c r="G2" s="133"/>
      <c r="H2" s="133"/>
      <c r="I2" s="76"/>
    </row>
    <row r="3" spans="2:9" x14ac:dyDescent="0.25">
      <c r="B3" s="45" t="s">
        <v>99</v>
      </c>
      <c r="C3" s="45"/>
      <c r="D3" s="45"/>
      <c r="E3" s="45"/>
      <c r="F3" s="45"/>
      <c r="G3" s="45"/>
      <c r="H3" s="45"/>
      <c r="I3" s="76"/>
    </row>
    <row r="4" spans="2:9" ht="27" x14ac:dyDescent="0.25">
      <c r="B4" s="134" t="s">
        <v>100</v>
      </c>
      <c r="C4" s="135" t="s">
        <v>5</v>
      </c>
      <c r="D4" s="135" t="s">
        <v>6</v>
      </c>
      <c r="E4" s="135" t="s">
        <v>7</v>
      </c>
      <c r="F4" s="136" t="s">
        <v>31</v>
      </c>
      <c r="G4" s="136" t="s">
        <v>32</v>
      </c>
      <c r="H4" s="77"/>
      <c r="I4" s="76"/>
    </row>
    <row r="5" spans="2:9" x14ac:dyDescent="0.25">
      <c r="B5" s="137">
        <v>1</v>
      </c>
      <c r="C5" s="138">
        <v>217</v>
      </c>
      <c r="D5" s="139">
        <v>6</v>
      </c>
      <c r="E5" s="138">
        <v>403</v>
      </c>
      <c r="F5" s="140">
        <v>2.76</v>
      </c>
      <c r="G5" s="141">
        <v>185.71</v>
      </c>
      <c r="H5" s="77"/>
      <c r="I5" s="76"/>
    </row>
    <row r="6" spans="2:9" x14ac:dyDescent="0.25">
      <c r="B6" s="137">
        <v>2</v>
      </c>
      <c r="C6" s="138">
        <v>165</v>
      </c>
      <c r="D6" s="142">
        <v>5</v>
      </c>
      <c r="E6" s="138">
        <v>320</v>
      </c>
      <c r="F6" s="34">
        <v>3.03</v>
      </c>
      <c r="G6" s="141">
        <v>193.94</v>
      </c>
      <c r="H6" s="77"/>
      <c r="I6" s="76"/>
    </row>
    <row r="7" spans="2:9" x14ac:dyDescent="0.25">
      <c r="B7" s="137">
        <v>3</v>
      </c>
      <c r="C7" s="138">
        <v>116</v>
      </c>
      <c r="D7" s="142">
        <v>12</v>
      </c>
      <c r="E7" s="138">
        <v>213</v>
      </c>
      <c r="F7" s="34">
        <v>10.34</v>
      </c>
      <c r="G7" s="141">
        <v>183.62</v>
      </c>
      <c r="H7" s="77"/>
      <c r="I7" s="76"/>
    </row>
    <row r="8" spans="2:9" x14ac:dyDescent="0.25">
      <c r="B8" s="137">
        <v>4</v>
      </c>
      <c r="C8" s="138">
        <v>81</v>
      </c>
      <c r="D8" s="142">
        <v>4</v>
      </c>
      <c r="E8" s="138">
        <v>184</v>
      </c>
      <c r="F8" s="34">
        <v>4.9400000000000004</v>
      </c>
      <c r="G8" s="141">
        <v>227.16</v>
      </c>
      <c r="H8" s="77"/>
      <c r="I8" s="76"/>
    </row>
    <row r="9" spans="2:9" x14ac:dyDescent="0.25">
      <c r="B9" s="137">
        <v>5</v>
      </c>
      <c r="C9" s="138">
        <v>77</v>
      </c>
      <c r="D9" s="142">
        <v>8</v>
      </c>
      <c r="E9" s="138">
        <v>120</v>
      </c>
      <c r="F9" s="34">
        <v>10.39</v>
      </c>
      <c r="G9" s="141">
        <v>155.84</v>
      </c>
      <c r="H9" s="77"/>
      <c r="I9" s="76"/>
    </row>
    <row r="10" spans="2:9" x14ac:dyDescent="0.25">
      <c r="B10" s="137">
        <v>6</v>
      </c>
      <c r="C10" s="138">
        <v>96</v>
      </c>
      <c r="D10" s="139">
        <v>3</v>
      </c>
      <c r="E10" s="138">
        <v>168</v>
      </c>
      <c r="F10" s="140">
        <v>3.13</v>
      </c>
      <c r="G10" s="141">
        <v>175</v>
      </c>
      <c r="H10" s="77"/>
      <c r="I10" s="76"/>
    </row>
    <row r="11" spans="2:9" x14ac:dyDescent="0.25">
      <c r="B11" s="137">
        <v>7</v>
      </c>
      <c r="C11" s="138">
        <v>157</v>
      </c>
      <c r="D11" s="142">
        <v>10</v>
      </c>
      <c r="E11" s="138">
        <v>245</v>
      </c>
      <c r="F11" s="131">
        <v>6.37</v>
      </c>
      <c r="G11" s="141">
        <v>156.05000000000001</v>
      </c>
      <c r="H11" s="77"/>
      <c r="I11" s="76"/>
    </row>
    <row r="12" spans="2:9" x14ac:dyDescent="0.25">
      <c r="B12" s="137">
        <v>8</v>
      </c>
      <c r="C12" s="138">
        <v>306</v>
      </c>
      <c r="D12" s="139">
        <v>7</v>
      </c>
      <c r="E12" s="138">
        <v>482</v>
      </c>
      <c r="F12" s="140">
        <v>2.29</v>
      </c>
      <c r="G12" s="141">
        <v>157.52000000000001</v>
      </c>
      <c r="H12" s="77"/>
      <c r="I12" s="76"/>
    </row>
    <row r="13" spans="2:9" x14ac:dyDescent="0.25">
      <c r="B13" s="137">
        <v>9</v>
      </c>
      <c r="C13" s="138">
        <v>605</v>
      </c>
      <c r="D13" s="142">
        <v>10</v>
      </c>
      <c r="E13" s="138">
        <v>893</v>
      </c>
      <c r="F13" s="34">
        <v>1.65</v>
      </c>
      <c r="G13" s="141">
        <v>147.6</v>
      </c>
      <c r="H13" s="77"/>
      <c r="I13" s="76"/>
    </row>
    <row r="14" spans="2:9" x14ac:dyDescent="0.25">
      <c r="B14" s="137">
        <v>10</v>
      </c>
      <c r="C14" s="138">
        <v>572</v>
      </c>
      <c r="D14" s="139">
        <v>9</v>
      </c>
      <c r="E14" s="138">
        <v>823</v>
      </c>
      <c r="F14" s="140">
        <v>1.57</v>
      </c>
      <c r="G14" s="141">
        <v>143.88</v>
      </c>
      <c r="H14" s="77"/>
      <c r="I14" s="76"/>
    </row>
    <row r="15" spans="2:9" x14ac:dyDescent="0.25">
      <c r="B15" s="137">
        <v>11</v>
      </c>
      <c r="C15" s="138">
        <v>623</v>
      </c>
      <c r="D15" s="139">
        <v>7</v>
      </c>
      <c r="E15" s="138">
        <v>924</v>
      </c>
      <c r="F15" s="140">
        <v>1.1200000000000001</v>
      </c>
      <c r="G15" s="141">
        <v>148.31</v>
      </c>
      <c r="H15" s="77"/>
      <c r="I15" s="76"/>
    </row>
    <row r="16" spans="2:9" x14ac:dyDescent="0.25">
      <c r="B16" s="137">
        <v>12</v>
      </c>
      <c r="C16" s="138">
        <v>634</v>
      </c>
      <c r="D16" s="139">
        <v>6</v>
      </c>
      <c r="E16" s="138">
        <v>998</v>
      </c>
      <c r="F16" s="140">
        <v>0.95</v>
      </c>
      <c r="G16" s="141">
        <v>157.41</v>
      </c>
      <c r="H16" s="77"/>
      <c r="I16" s="76"/>
    </row>
    <row r="17" spans="2:9" x14ac:dyDescent="0.25">
      <c r="B17" s="137">
        <v>13</v>
      </c>
      <c r="C17" s="138">
        <v>656</v>
      </c>
      <c r="D17" s="142">
        <v>16</v>
      </c>
      <c r="E17" s="138">
        <v>1051</v>
      </c>
      <c r="F17" s="131">
        <v>2.44</v>
      </c>
      <c r="G17" s="141">
        <v>160.21</v>
      </c>
      <c r="H17" s="77"/>
      <c r="I17" s="76"/>
    </row>
    <row r="18" spans="2:9" x14ac:dyDescent="0.25">
      <c r="B18" s="137">
        <v>14</v>
      </c>
      <c r="C18" s="138">
        <v>634</v>
      </c>
      <c r="D18" s="139">
        <v>15</v>
      </c>
      <c r="E18" s="138">
        <v>1066</v>
      </c>
      <c r="F18" s="140">
        <v>2.37</v>
      </c>
      <c r="G18" s="141">
        <v>168.14</v>
      </c>
      <c r="H18" s="77"/>
      <c r="I18" s="76"/>
    </row>
    <row r="19" spans="2:9" x14ac:dyDescent="0.25">
      <c r="B19" s="137">
        <v>15</v>
      </c>
      <c r="C19" s="138">
        <v>482</v>
      </c>
      <c r="D19" s="139">
        <v>7</v>
      </c>
      <c r="E19" s="138">
        <v>788</v>
      </c>
      <c r="F19" s="140">
        <v>1.45</v>
      </c>
      <c r="G19" s="141">
        <v>163.49</v>
      </c>
      <c r="H19" s="77"/>
      <c r="I19" s="76"/>
    </row>
    <row r="20" spans="2:9" x14ac:dyDescent="0.25">
      <c r="B20" s="137">
        <v>16</v>
      </c>
      <c r="C20" s="138">
        <v>535</v>
      </c>
      <c r="D20" s="139">
        <v>10</v>
      </c>
      <c r="E20" s="138">
        <v>925</v>
      </c>
      <c r="F20" s="140">
        <v>1.87</v>
      </c>
      <c r="G20" s="141">
        <v>172.9</v>
      </c>
      <c r="H20" s="77"/>
      <c r="I20" s="76"/>
    </row>
    <row r="21" spans="2:9" x14ac:dyDescent="0.25">
      <c r="B21" s="137">
        <v>17</v>
      </c>
      <c r="C21" s="138">
        <v>641</v>
      </c>
      <c r="D21" s="139">
        <v>5</v>
      </c>
      <c r="E21" s="138">
        <v>1118</v>
      </c>
      <c r="F21" s="140">
        <v>0.78</v>
      </c>
      <c r="G21" s="141">
        <v>174.41</v>
      </c>
      <c r="H21" s="77"/>
      <c r="I21" s="76"/>
    </row>
    <row r="22" spans="2:9" x14ac:dyDescent="0.25">
      <c r="B22" s="137">
        <v>18</v>
      </c>
      <c r="C22" s="138">
        <v>660</v>
      </c>
      <c r="D22" s="139">
        <v>13</v>
      </c>
      <c r="E22" s="138">
        <v>1206</v>
      </c>
      <c r="F22" s="140">
        <v>1.97</v>
      </c>
      <c r="G22" s="141">
        <v>182.73</v>
      </c>
      <c r="H22" s="77"/>
      <c r="I22" s="76"/>
    </row>
    <row r="23" spans="2:9" x14ac:dyDescent="0.25">
      <c r="B23" s="137">
        <v>19</v>
      </c>
      <c r="C23" s="138">
        <v>670</v>
      </c>
      <c r="D23" s="139">
        <v>10</v>
      </c>
      <c r="E23" s="138">
        <v>1148</v>
      </c>
      <c r="F23" s="140">
        <v>1.49</v>
      </c>
      <c r="G23" s="141">
        <v>171.34</v>
      </c>
      <c r="H23" s="77"/>
      <c r="I23" s="76"/>
    </row>
    <row r="24" spans="2:9" x14ac:dyDescent="0.25">
      <c r="B24" s="137">
        <v>20</v>
      </c>
      <c r="C24" s="138">
        <v>574</v>
      </c>
      <c r="D24" s="142">
        <v>12</v>
      </c>
      <c r="E24" s="138">
        <v>944</v>
      </c>
      <c r="F24" s="131">
        <v>2.09</v>
      </c>
      <c r="G24" s="141">
        <v>164.46</v>
      </c>
      <c r="H24" s="77"/>
      <c r="I24" s="76"/>
    </row>
    <row r="25" spans="2:9" x14ac:dyDescent="0.25">
      <c r="B25" s="137">
        <v>21</v>
      </c>
      <c r="C25" s="138">
        <v>455</v>
      </c>
      <c r="D25" s="142">
        <v>10</v>
      </c>
      <c r="E25" s="138">
        <v>795</v>
      </c>
      <c r="F25" s="34">
        <v>2.2000000000000002</v>
      </c>
      <c r="G25" s="141">
        <v>174.73</v>
      </c>
      <c r="H25" s="77"/>
      <c r="I25" s="76"/>
    </row>
    <row r="26" spans="2:9" x14ac:dyDescent="0.25">
      <c r="B26" s="137">
        <v>22</v>
      </c>
      <c r="C26" s="138">
        <v>333</v>
      </c>
      <c r="D26" s="142">
        <v>8</v>
      </c>
      <c r="E26" s="138">
        <v>590</v>
      </c>
      <c r="F26" s="34">
        <v>2.4</v>
      </c>
      <c r="G26" s="141">
        <v>177.18</v>
      </c>
      <c r="H26" s="77"/>
      <c r="I26" s="76"/>
    </row>
    <row r="27" spans="2:9" x14ac:dyDescent="0.25">
      <c r="B27" s="143">
        <v>23</v>
      </c>
      <c r="C27" s="138">
        <v>215</v>
      </c>
      <c r="D27" s="144">
        <v>9</v>
      </c>
      <c r="E27" s="145">
        <v>389</v>
      </c>
      <c r="F27" s="23">
        <v>4.1900000000000004</v>
      </c>
      <c r="G27" s="146">
        <v>180.93</v>
      </c>
      <c r="H27" s="77"/>
      <c r="I27" s="76"/>
    </row>
    <row r="28" spans="2:9" x14ac:dyDescent="0.25">
      <c r="B28" s="143">
        <v>24</v>
      </c>
      <c r="C28" s="138">
        <v>172</v>
      </c>
      <c r="D28" s="142">
        <v>5</v>
      </c>
      <c r="E28" s="145">
        <v>367</v>
      </c>
      <c r="F28" s="34">
        <v>2.91</v>
      </c>
      <c r="G28" s="146">
        <v>213.37</v>
      </c>
      <c r="H28" s="77"/>
      <c r="I28" s="76"/>
    </row>
    <row r="29" spans="2:9" x14ac:dyDescent="0.25">
      <c r="B29" s="143" t="s">
        <v>101</v>
      </c>
      <c r="C29" s="138">
        <v>3</v>
      </c>
      <c r="D29" s="142">
        <v>0</v>
      </c>
      <c r="E29" s="145">
        <v>4</v>
      </c>
      <c r="F29" s="34">
        <v>0</v>
      </c>
      <c r="G29" s="146">
        <v>133.33000000000001</v>
      </c>
      <c r="H29" s="77"/>
      <c r="I29" s="76"/>
    </row>
    <row r="30" spans="2:9" x14ac:dyDescent="0.25">
      <c r="B30" s="147" t="s">
        <v>24</v>
      </c>
      <c r="C30" s="148">
        <v>9679</v>
      </c>
      <c r="D30" s="148">
        <v>207</v>
      </c>
      <c r="E30" s="148">
        <v>16164</v>
      </c>
      <c r="F30" s="149">
        <v>2.14</v>
      </c>
      <c r="G30" s="149">
        <v>167</v>
      </c>
      <c r="H30" s="77"/>
      <c r="I30" s="76"/>
    </row>
    <row r="31" spans="2:9" ht="16.5" x14ac:dyDescent="0.25">
      <c r="B31" s="405" t="s">
        <v>38</v>
      </c>
      <c r="C31" s="406"/>
      <c r="D31" s="406"/>
      <c r="E31" s="406"/>
      <c r="F31" s="406"/>
      <c r="G31" s="406"/>
      <c r="H31" s="150"/>
      <c r="I31" s="76"/>
    </row>
    <row r="32" spans="2:9" x14ac:dyDescent="0.25">
      <c r="B32" s="407" t="s">
        <v>39</v>
      </c>
      <c r="C32" s="407"/>
      <c r="D32" s="407"/>
      <c r="E32" s="407"/>
      <c r="F32" s="407"/>
      <c r="G32" s="407"/>
      <c r="H32" s="151"/>
      <c r="I32" s="76"/>
    </row>
    <row r="33" spans="2:9" x14ac:dyDescent="0.25">
      <c r="B33" s="76"/>
      <c r="C33" s="76"/>
      <c r="D33" s="76"/>
      <c r="E33" s="76"/>
      <c r="F33" s="76"/>
      <c r="G33" s="76"/>
      <c r="H33" s="76"/>
      <c r="I33" s="76"/>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9"/>
  <sheetViews>
    <sheetView topLeftCell="A4" workbookViewId="0">
      <selection activeCell="H17" sqref="H17:I18"/>
    </sheetView>
  </sheetViews>
  <sheetFormatPr defaultRowHeight="15" x14ac:dyDescent="0.25"/>
  <sheetData>
    <row r="2" spans="2:18" x14ac:dyDescent="0.25">
      <c r="B2" s="152" t="s">
        <v>102</v>
      </c>
      <c r="C2" s="77"/>
      <c r="D2" s="77"/>
      <c r="E2" s="77"/>
      <c r="F2" s="70"/>
      <c r="G2" s="77"/>
      <c r="H2" s="77"/>
      <c r="I2" s="77"/>
      <c r="J2" s="70"/>
      <c r="K2" s="77"/>
      <c r="L2" s="77"/>
      <c r="M2" s="77"/>
      <c r="N2" s="70"/>
      <c r="O2" s="77"/>
      <c r="P2" s="77"/>
      <c r="Q2" s="77"/>
      <c r="R2" s="70"/>
    </row>
    <row r="3" spans="2:18" x14ac:dyDescent="0.25">
      <c r="B3" s="153" t="s">
        <v>103</v>
      </c>
      <c r="C3" s="153"/>
      <c r="D3" s="153"/>
      <c r="E3" s="153"/>
      <c r="F3" s="153"/>
      <c r="G3" s="153"/>
      <c r="H3" s="153"/>
      <c r="I3" s="77"/>
      <c r="J3" s="70"/>
      <c r="K3" s="77"/>
      <c r="L3" s="77"/>
      <c r="M3" s="77"/>
      <c r="N3" s="70"/>
      <c r="O3" s="77"/>
      <c r="P3" s="77"/>
      <c r="Q3" s="77"/>
      <c r="R3" s="70"/>
    </row>
    <row r="4" spans="2:18" x14ac:dyDescent="0.25">
      <c r="B4" s="392" t="s">
        <v>104</v>
      </c>
      <c r="C4" s="409" t="s">
        <v>90</v>
      </c>
      <c r="D4" s="409"/>
      <c r="E4" s="409"/>
      <c r="F4" s="409"/>
      <c r="G4" s="409"/>
      <c r="H4" s="409"/>
      <c r="I4" s="409"/>
      <c r="J4" s="409"/>
      <c r="K4" s="409"/>
      <c r="L4" s="409"/>
      <c r="M4" s="409"/>
      <c r="N4" s="409"/>
      <c r="O4" s="409"/>
      <c r="P4" s="409"/>
      <c r="Q4" s="409"/>
      <c r="R4" s="409"/>
    </row>
    <row r="5" spans="2:18" x14ac:dyDescent="0.25">
      <c r="B5" s="408"/>
      <c r="C5" s="410" t="s">
        <v>105</v>
      </c>
      <c r="D5" s="410"/>
      <c r="E5" s="410"/>
      <c r="F5" s="410"/>
      <c r="G5" s="409" t="s">
        <v>106</v>
      </c>
      <c r="H5" s="409"/>
      <c r="I5" s="409"/>
      <c r="J5" s="409"/>
      <c r="K5" s="410" t="s">
        <v>107</v>
      </c>
      <c r="L5" s="410"/>
      <c r="M5" s="410"/>
      <c r="N5" s="410"/>
      <c r="O5" s="409" t="s">
        <v>24</v>
      </c>
      <c r="P5" s="409"/>
      <c r="Q5" s="409"/>
      <c r="R5" s="409"/>
    </row>
    <row r="6" spans="2:18" ht="27" x14ac:dyDescent="0.25">
      <c r="B6" s="393"/>
      <c r="C6" s="89" t="s">
        <v>5</v>
      </c>
      <c r="D6" s="89" t="s">
        <v>6</v>
      </c>
      <c r="E6" s="89" t="s">
        <v>7</v>
      </c>
      <c r="F6" s="154" t="s">
        <v>108</v>
      </c>
      <c r="G6" s="89" t="s">
        <v>5</v>
      </c>
      <c r="H6" s="89" t="s">
        <v>6</v>
      </c>
      <c r="I6" s="89" t="s">
        <v>7</v>
      </c>
      <c r="J6" s="154" t="s">
        <v>108</v>
      </c>
      <c r="K6" s="89" t="s">
        <v>5</v>
      </c>
      <c r="L6" s="89" t="s">
        <v>6</v>
      </c>
      <c r="M6" s="89" t="s">
        <v>7</v>
      </c>
      <c r="N6" s="154" t="s">
        <v>108</v>
      </c>
      <c r="O6" s="89" t="s">
        <v>5</v>
      </c>
      <c r="P6" s="89" t="s">
        <v>6</v>
      </c>
      <c r="Q6" s="89" t="s">
        <v>7</v>
      </c>
      <c r="R6" s="154" t="s">
        <v>108</v>
      </c>
    </row>
    <row r="7" spans="2:18" x14ac:dyDescent="0.25">
      <c r="B7" s="155" t="s">
        <v>8</v>
      </c>
      <c r="C7" s="156">
        <v>37</v>
      </c>
      <c r="D7" s="157">
        <v>2</v>
      </c>
      <c r="E7" s="156">
        <v>78</v>
      </c>
      <c r="F7" s="36">
        <v>5.41</v>
      </c>
      <c r="G7" s="156">
        <v>35</v>
      </c>
      <c r="H7" s="157">
        <v>7</v>
      </c>
      <c r="I7" s="156">
        <v>82</v>
      </c>
      <c r="J7" s="36">
        <v>20</v>
      </c>
      <c r="K7" s="156">
        <v>127</v>
      </c>
      <c r="L7" s="158">
        <v>4</v>
      </c>
      <c r="M7" s="156">
        <v>261</v>
      </c>
      <c r="N7" s="159">
        <v>3.15</v>
      </c>
      <c r="O7" s="160">
        <v>199</v>
      </c>
      <c r="P7" s="158">
        <v>13</v>
      </c>
      <c r="Q7" s="160">
        <v>421</v>
      </c>
      <c r="R7" s="159">
        <v>6.53</v>
      </c>
    </row>
    <row r="8" spans="2:18" x14ac:dyDescent="0.25">
      <c r="B8" s="155" t="s">
        <v>9</v>
      </c>
      <c r="C8" s="156">
        <v>99</v>
      </c>
      <c r="D8" s="157">
        <v>2</v>
      </c>
      <c r="E8" s="156">
        <v>206</v>
      </c>
      <c r="F8" s="36">
        <v>2.02</v>
      </c>
      <c r="G8" s="156">
        <v>142</v>
      </c>
      <c r="H8" s="157">
        <v>9</v>
      </c>
      <c r="I8" s="156">
        <v>296</v>
      </c>
      <c r="J8" s="36">
        <v>6.34</v>
      </c>
      <c r="K8" s="156">
        <v>305</v>
      </c>
      <c r="L8" s="157">
        <v>9</v>
      </c>
      <c r="M8" s="156">
        <v>549</v>
      </c>
      <c r="N8" s="36">
        <v>2.95</v>
      </c>
      <c r="O8" s="160">
        <v>546</v>
      </c>
      <c r="P8" s="158">
        <v>20</v>
      </c>
      <c r="Q8" s="160">
        <v>1051</v>
      </c>
      <c r="R8" s="159">
        <v>3.66</v>
      </c>
    </row>
    <row r="9" spans="2:18" x14ac:dyDescent="0.25">
      <c r="B9" s="155" t="s">
        <v>10</v>
      </c>
      <c r="C9" s="156">
        <v>31</v>
      </c>
      <c r="D9" s="157">
        <v>1</v>
      </c>
      <c r="E9" s="156">
        <v>62</v>
      </c>
      <c r="F9" s="36">
        <v>3.23</v>
      </c>
      <c r="G9" s="156">
        <v>41</v>
      </c>
      <c r="H9" s="157">
        <v>1</v>
      </c>
      <c r="I9" s="156">
        <v>84</v>
      </c>
      <c r="J9" s="36">
        <v>2.44</v>
      </c>
      <c r="K9" s="156">
        <v>105</v>
      </c>
      <c r="L9" s="157">
        <v>2</v>
      </c>
      <c r="M9" s="156">
        <v>191</v>
      </c>
      <c r="N9" s="36">
        <v>1.9</v>
      </c>
      <c r="O9" s="160">
        <v>177</v>
      </c>
      <c r="P9" s="158">
        <v>4</v>
      </c>
      <c r="Q9" s="160">
        <v>337</v>
      </c>
      <c r="R9" s="159">
        <v>2.2599999999999998</v>
      </c>
    </row>
    <row r="10" spans="2:18" x14ac:dyDescent="0.25">
      <c r="B10" s="155" t="s">
        <v>11</v>
      </c>
      <c r="C10" s="156">
        <v>19</v>
      </c>
      <c r="D10" s="157">
        <v>3</v>
      </c>
      <c r="E10" s="156">
        <v>31</v>
      </c>
      <c r="F10" s="36">
        <v>15.79</v>
      </c>
      <c r="G10" s="156">
        <v>22</v>
      </c>
      <c r="H10" s="157">
        <v>1</v>
      </c>
      <c r="I10" s="156">
        <v>39</v>
      </c>
      <c r="J10" s="36">
        <v>4.55</v>
      </c>
      <c r="K10" s="156">
        <v>74</v>
      </c>
      <c r="L10" s="157">
        <v>2</v>
      </c>
      <c r="M10" s="156">
        <v>125</v>
      </c>
      <c r="N10" s="36">
        <v>2.7</v>
      </c>
      <c r="O10" s="160">
        <v>115</v>
      </c>
      <c r="P10" s="158">
        <v>6</v>
      </c>
      <c r="Q10" s="160">
        <v>195</v>
      </c>
      <c r="R10" s="159">
        <v>5.22</v>
      </c>
    </row>
    <row r="11" spans="2:18" x14ac:dyDescent="0.25">
      <c r="B11" s="155" t="s">
        <v>12</v>
      </c>
      <c r="C11" s="156">
        <v>49</v>
      </c>
      <c r="D11" s="157">
        <v>3</v>
      </c>
      <c r="E11" s="156">
        <v>83</v>
      </c>
      <c r="F11" s="36">
        <v>6.12</v>
      </c>
      <c r="G11" s="156">
        <v>60</v>
      </c>
      <c r="H11" s="157">
        <v>2</v>
      </c>
      <c r="I11" s="156">
        <v>104</v>
      </c>
      <c r="J11" s="36">
        <v>3.33</v>
      </c>
      <c r="K11" s="156">
        <v>162</v>
      </c>
      <c r="L11" s="157">
        <v>6</v>
      </c>
      <c r="M11" s="156">
        <v>261</v>
      </c>
      <c r="N11" s="36">
        <v>3.7</v>
      </c>
      <c r="O11" s="160">
        <v>271</v>
      </c>
      <c r="P11" s="158">
        <v>11</v>
      </c>
      <c r="Q11" s="160">
        <v>448</v>
      </c>
      <c r="R11" s="159">
        <v>4.0599999999999996</v>
      </c>
    </row>
    <row r="12" spans="2:18" x14ac:dyDescent="0.25">
      <c r="B12" s="155" t="s">
        <v>13</v>
      </c>
      <c r="C12" s="156">
        <v>30</v>
      </c>
      <c r="D12" s="157">
        <v>3</v>
      </c>
      <c r="E12" s="156">
        <v>64</v>
      </c>
      <c r="F12" s="36">
        <v>10</v>
      </c>
      <c r="G12" s="156">
        <v>29</v>
      </c>
      <c r="H12" s="157">
        <v>0</v>
      </c>
      <c r="I12" s="156">
        <v>62</v>
      </c>
      <c r="J12" s="36">
        <v>0</v>
      </c>
      <c r="K12" s="156">
        <v>105</v>
      </c>
      <c r="L12" s="157">
        <v>3</v>
      </c>
      <c r="M12" s="156">
        <v>176</v>
      </c>
      <c r="N12" s="36">
        <v>2.86</v>
      </c>
      <c r="O12" s="160">
        <v>164</v>
      </c>
      <c r="P12" s="157">
        <v>6</v>
      </c>
      <c r="Q12" s="160">
        <v>302</v>
      </c>
      <c r="R12" s="36">
        <v>3.66</v>
      </c>
    </row>
    <row r="13" spans="2:18" x14ac:dyDescent="0.25">
      <c r="B13" s="147" t="s">
        <v>24</v>
      </c>
      <c r="C13" s="161">
        <v>265</v>
      </c>
      <c r="D13" s="162">
        <v>14</v>
      </c>
      <c r="E13" s="161">
        <v>524</v>
      </c>
      <c r="F13" s="68">
        <v>5.28</v>
      </c>
      <c r="G13" s="161">
        <v>329</v>
      </c>
      <c r="H13" s="163">
        <v>20</v>
      </c>
      <c r="I13" s="161">
        <v>667</v>
      </c>
      <c r="J13" s="68">
        <v>6.08</v>
      </c>
      <c r="K13" s="161">
        <v>878</v>
      </c>
      <c r="L13" s="161">
        <v>26</v>
      </c>
      <c r="M13" s="164">
        <v>1563</v>
      </c>
      <c r="N13" s="165">
        <v>2.96</v>
      </c>
      <c r="O13" s="164">
        <v>1472</v>
      </c>
      <c r="P13" s="161">
        <v>60</v>
      </c>
      <c r="Q13" s="164">
        <v>2754</v>
      </c>
      <c r="R13" s="165">
        <v>4.08</v>
      </c>
    </row>
    <row r="14" spans="2:18" x14ac:dyDescent="0.25">
      <c r="B14" s="166" t="s">
        <v>109</v>
      </c>
      <c r="C14" s="74"/>
      <c r="D14" s="74"/>
      <c r="E14" s="74"/>
      <c r="F14" s="75"/>
      <c r="G14" s="74"/>
      <c r="H14" s="74"/>
      <c r="I14" s="77"/>
      <c r="J14" s="70"/>
      <c r="K14" s="77"/>
      <c r="L14" s="77"/>
      <c r="M14" s="77"/>
      <c r="N14" s="70"/>
      <c r="O14" s="77"/>
      <c r="P14" s="77"/>
      <c r="Q14" s="77"/>
      <c r="R14" s="70"/>
    </row>
    <row r="15" spans="2:18" x14ac:dyDescent="0.25">
      <c r="B15" s="166" t="s">
        <v>110</v>
      </c>
      <c r="C15" s="74"/>
      <c r="D15" s="74"/>
      <c r="E15" s="74"/>
      <c r="F15" s="75"/>
      <c r="G15" s="74"/>
      <c r="H15" s="74"/>
      <c r="I15" s="77"/>
      <c r="J15" s="70"/>
      <c r="K15" s="77"/>
      <c r="L15" s="77"/>
      <c r="M15" s="77"/>
      <c r="N15" s="70"/>
      <c r="O15" s="77"/>
      <c r="P15" s="77"/>
      <c r="Q15" s="77"/>
      <c r="R15" s="70"/>
    </row>
    <row r="16" spans="2:18" x14ac:dyDescent="0.25">
      <c r="B16" s="76"/>
      <c r="C16" s="76"/>
      <c r="D16" s="76"/>
      <c r="E16" s="76"/>
      <c r="F16" s="76"/>
      <c r="G16" s="76"/>
      <c r="H16" s="76"/>
      <c r="I16" s="76"/>
      <c r="J16" s="76"/>
      <c r="K16" s="76"/>
      <c r="L16" s="76"/>
      <c r="M16" s="76"/>
      <c r="N16" s="76"/>
      <c r="O16" s="76"/>
      <c r="P16" s="76"/>
      <c r="Q16" s="76"/>
      <c r="R16" s="76"/>
    </row>
    <row r="17" spans="6:14" x14ac:dyDescent="0.25">
      <c r="F17" s="460"/>
      <c r="G17" s="460"/>
      <c r="H17" s="460"/>
      <c r="I17" s="460"/>
      <c r="J17" s="460"/>
      <c r="K17" s="460"/>
      <c r="N17" s="459"/>
    </row>
    <row r="19" spans="6:14" x14ac:dyDescent="0.25">
      <c r="H19" s="461"/>
      <c r="I19" s="461"/>
      <c r="K19" s="461"/>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4"/>
  <sheetViews>
    <sheetView workbookViewId="0">
      <selection activeCell="D18" sqref="D18"/>
    </sheetView>
  </sheetViews>
  <sheetFormatPr defaultRowHeight="15" x14ac:dyDescent="0.25"/>
  <sheetData>
    <row r="2" spans="2:11" ht="15" customHeight="1" x14ac:dyDescent="0.25">
      <c r="B2" s="349" t="s">
        <v>16</v>
      </c>
      <c r="C2" s="349"/>
      <c r="D2" s="349"/>
      <c r="E2" s="349"/>
      <c r="F2" s="349"/>
      <c r="G2" s="349"/>
      <c r="H2" s="349"/>
      <c r="I2" s="349"/>
      <c r="J2" s="349"/>
      <c r="K2" s="349"/>
    </row>
    <row r="3" spans="2:11" x14ac:dyDescent="0.25">
      <c r="B3" s="12" t="s">
        <v>1</v>
      </c>
      <c r="C3" s="12"/>
      <c r="D3" s="12"/>
      <c r="E3" s="12"/>
      <c r="F3" s="12"/>
      <c r="G3" s="12"/>
      <c r="H3" s="12"/>
      <c r="I3" s="12"/>
      <c r="J3" s="12"/>
      <c r="K3" s="12"/>
    </row>
    <row r="4" spans="2:11" ht="15" customHeight="1" x14ac:dyDescent="0.25">
      <c r="B4" s="363" t="s">
        <v>2</v>
      </c>
      <c r="C4" s="366">
        <v>2019</v>
      </c>
      <c r="D4" s="366"/>
      <c r="E4" s="366"/>
      <c r="F4" s="368">
        <v>2018</v>
      </c>
      <c r="G4" s="368"/>
      <c r="H4" s="368"/>
      <c r="I4" s="366" t="s">
        <v>17</v>
      </c>
      <c r="J4" s="366"/>
      <c r="K4" s="366"/>
    </row>
    <row r="5" spans="2:11" x14ac:dyDescent="0.25">
      <c r="B5" s="364"/>
      <c r="C5" s="367"/>
      <c r="D5" s="367"/>
      <c r="E5" s="367"/>
      <c r="F5" s="369"/>
      <c r="G5" s="369"/>
      <c r="H5" s="369"/>
      <c r="I5" s="367"/>
      <c r="J5" s="367"/>
      <c r="K5" s="367"/>
    </row>
    <row r="6" spans="2:11" x14ac:dyDescent="0.25">
      <c r="B6" s="365"/>
      <c r="C6" s="347" t="s">
        <v>5</v>
      </c>
      <c r="D6" s="347" t="s">
        <v>6</v>
      </c>
      <c r="E6" s="347" t="s">
        <v>7</v>
      </c>
      <c r="F6" s="347" t="s">
        <v>5</v>
      </c>
      <c r="G6" s="347" t="s">
        <v>6</v>
      </c>
      <c r="H6" s="347" t="s">
        <v>7</v>
      </c>
      <c r="I6" s="347" t="s">
        <v>5</v>
      </c>
      <c r="J6" s="347" t="s">
        <v>6</v>
      </c>
      <c r="K6" s="347" t="s">
        <v>7</v>
      </c>
    </row>
    <row r="7" spans="2:11" x14ac:dyDescent="0.25">
      <c r="B7" s="13" t="s">
        <v>8</v>
      </c>
      <c r="C7" s="14">
        <v>1277</v>
      </c>
      <c r="D7" s="15">
        <v>45</v>
      </c>
      <c r="E7" s="14">
        <v>2317</v>
      </c>
      <c r="F7" s="16">
        <v>1238</v>
      </c>
      <c r="G7" s="17">
        <v>58</v>
      </c>
      <c r="H7" s="16">
        <v>2203</v>
      </c>
      <c r="I7" s="18">
        <v>3.15</v>
      </c>
      <c r="J7" s="19">
        <v>-22.41</v>
      </c>
      <c r="K7" s="18">
        <v>5.17</v>
      </c>
    </row>
    <row r="8" spans="2:11" x14ac:dyDescent="0.25">
      <c r="B8" s="13" t="s">
        <v>9</v>
      </c>
      <c r="C8" s="14">
        <v>3486</v>
      </c>
      <c r="D8" s="15">
        <v>59</v>
      </c>
      <c r="E8" s="14">
        <v>5693</v>
      </c>
      <c r="F8" s="16">
        <v>3627</v>
      </c>
      <c r="G8" s="17">
        <v>58</v>
      </c>
      <c r="H8" s="16">
        <v>5899</v>
      </c>
      <c r="I8" s="18">
        <v>-3.89</v>
      </c>
      <c r="J8" s="19">
        <v>1.72</v>
      </c>
      <c r="K8" s="18">
        <v>-3.49</v>
      </c>
    </row>
    <row r="9" spans="2:11" x14ac:dyDescent="0.25">
      <c r="B9" s="13" t="s">
        <v>10</v>
      </c>
      <c r="C9" s="14">
        <v>1215</v>
      </c>
      <c r="D9" s="15">
        <v>27</v>
      </c>
      <c r="E9" s="14">
        <v>2097</v>
      </c>
      <c r="F9" s="16">
        <v>1172</v>
      </c>
      <c r="G9" s="17">
        <v>18</v>
      </c>
      <c r="H9" s="16">
        <v>1999</v>
      </c>
      <c r="I9" s="18">
        <v>3.67</v>
      </c>
      <c r="J9" s="19">
        <v>50</v>
      </c>
      <c r="K9" s="18">
        <v>4.9000000000000004</v>
      </c>
    </row>
    <row r="10" spans="2:11" x14ac:dyDescent="0.25">
      <c r="B10" s="13" t="s">
        <v>11</v>
      </c>
      <c r="C10" s="14">
        <v>1096</v>
      </c>
      <c r="D10" s="15">
        <v>24</v>
      </c>
      <c r="E10" s="14">
        <v>1747</v>
      </c>
      <c r="F10" s="16">
        <v>1033</v>
      </c>
      <c r="G10" s="17">
        <v>23</v>
      </c>
      <c r="H10" s="16">
        <v>1673</v>
      </c>
      <c r="I10" s="18">
        <v>6.1</v>
      </c>
      <c r="J10" s="19">
        <v>4.3499999999999996</v>
      </c>
      <c r="K10" s="18">
        <v>4.42</v>
      </c>
    </row>
    <row r="11" spans="2:11" x14ac:dyDescent="0.25">
      <c r="B11" s="80" t="s">
        <v>12</v>
      </c>
      <c r="C11" s="81">
        <v>1793</v>
      </c>
      <c r="D11" s="20">
        <v>42</v>
      </c>
      <c r="E11" s="81">
        <v>2878</v>
      </c>
      <c r="F11" s="82">
        <v>1778</v>
      </c>
      <c r="G11" s="21">
        <v>33</v>
      </c>
      <c r="H11" s="82">
        <v>2927</v>
      </c>
      <c r="I11" s="22">
        <v>0.84</v>
      </c>
      <c r="J11" s="23">
        <v>27.27</v>
      </c>
      <c r="K11" s="22">
        <v>-1.67</v>
      </c>
    </row>
    <row r="12" spans="2:11" ht="27" x14ac:dyDescent="0.25">
      <c r="B12" s="80" t="s">
        <v>13</v>
      </c>
      <c r="C12" s="21">
        <v>812</v>
      </c>
      <c r="D12" s="20">
        <v>10</v>
      </c>
      <c r="E12" s="81">
        <v>1432</v>
      </c>
      <c r="F12" s="20">
        <v>845</v>
      </c>
      <c r="G12" s="21">
        <v>11</v>
      </c>
      <c r="H12" s="82">
        <v>1448</v>
      </c>
      <c r="I12" s="22">
        <v>-3.91</v>
      </c>
      <c r="J12" s="23">
        <v>-9.09</v>
      </c>
      <c r="K12" s="22">
        <v>-1.1000000000000001</v>
      </c>
    </row>
    <row r="13" spans="2:11" x14ac:dyDescent="0.25">
      <c r="B13" s="301" t="s">
        <v>14</v>
      </c>
      <c r="C13" s="302">
        <v>9679</v>
      </c>
      <c r="D13" s="24">
        <v>207</v>
      </c>
      <c r="E13" s="302">
        <v>16164</v>
      </c>
      <c r="F13" s="302">
        <v>9693</v>
      </c>
      <c r="G13" s="24">
        <v>201</v>
      </c>
      <c r="H13" s="302">
        <v>16149</v>
      </c>
      <c r="I13" s="87">
        <v>-0.14000000000000001</v>
      </c>
      <c r="J13" s="87">
        <v>2.99</v>
      </c>
      <c r="K13" s="87">
        <v>0.09</v>
      </c>
    </row>
    <row r="14" spans="2:11" x14ac:dyDescent="0.25">
      <c r="B14" s="301" t="s">
        <v>15</v>
      </c>
      <c r="C14" s="302">
        <v>172553</v>
      </c>
      <c r="D14" s="302">
        <v>3334</v>
      </c>
      <c r="E14" s="302">
        <v>242919</v>
      </c>
      <c r="F14" s="302">
        <v>172183</v>
      </c>
      <c r="G14" s="302">
        <v>3173</v>
      </c>
      <c r="H14" s="302">
        <v>241384</v>
      </c>
      <c r="I14" s="87">
        <v>-0.21</v>
      </c>
      <c r="J14" s="87">
        <v>-4.83</v>
      </c>
      <c r="K14" s="87">
        <v>-0.63</v>
      </c>
    </row>
  </sheetData>
  <mergeCells count="5">
    <mergeCell ref="B2:K2"/>
    <mergeCell ref="B4:B6"/>
    <mergeCell ref="C4:E5"/>
    <mergeCell ref="F4:H5"/>
    <mergeCell ref="I4:K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6"/>
  <sheetViews>
    <sheetView workbookViewId="0">
      <selection activeCell="D10" sqref="D10"/>
    </sheetView>
  </sheetViews>
  <sheetFormatPr defaultRowHeight="15" x14ac:dyDescent="0.25"/>
  <sheetData>
    <row r="2" spans="2:18" x14ac:dyDescent="0.25">
      <c r="B2" s="152" t="s">
        <v>111</v>
      </c>
      <c r="C2" s="77"/>
      <c r="D2" s="77"/>
      <c r="E2" s="77"/>
      <c r="F2" s="70"/>
      <c r="G2" s="77"/>
      <c r="H2" s="77"/>
      <c r="I2" s="77"/>
      <c r="J2" s="70"/>
      <c r="K2" s="77"/>
      <c r="L2" s="77"/>
      <c r="M2" s="77"/>
      <c r="N2" s="70"/>
      <c r="O2" s="77"/>
      <c r="P2" s="77"/>
      <c r="Q2" s="77"/>
      <c r="R2" s="70"/>
    </row>
    <row r="3" spans="2:18" x14ac:dyDescent="0.25">
      <c r="B3" s="153" t="s">
        <v>103</v>
      </c>
      <c r="C3" s="153"/>
      <c r="D3" s="153"/>
      <c r="E3" s="153"/>
      <c r="F3" s="153"/>
      <c r="G3" s="153"/>
      <c r="H3" s="153"/>
      <c r="I3" s="77"/>
      <c r="J3" s="70"/>
      <c r="K3" s="77"/>
      <c r="L3" s="77"/>
      <c r="M3" s="77"/>
      <c r="N3" s="70"/>
      <c r="O3" s="77"/>
      <c r="P3" s="77"/>
      <c r="Q3" s="77"/>
      <c r="R3" s="70"/>
    </row>
    <row r="4" spans="2:18" x14ac:dyDescent="0.25">
      <c r="B4" s="392" t="s">
        <v>104</v>
      </c>
      <c r="C4" s="409" t="s">
        <v>90</v>
      </c>
      <c r="D4" s="409"/>
      <c r="E4" s="409"/>
      <c r="F4" s="409"/>
      <c r="G4" s="409"/>
      <c r="H4" s="409"/>
      <c r="I4" s="409"/>
      <c r="J4" s="409"/>
      <c r="K4" s="409"/>
      <c r="L4" s="409"/>
      <c r="M4" s="409"/>
      <c r="N4" s="409"/>
      <c r="O4" s="409"/>
      <c r="P4" s="409"/>
      <c r="Q4" s="409"/>
      <c r="R4" s="409"/>
    </row>
    <row r="5" spans="2:18" x14ac:dyDescent="0.25">
      <c r="B5" s="408"/>
      <c r="C5" s="410" t="s">
        <v>105</v>
      </c>
      <c r="D5" s="410"/>
      <c r="E5" s="410"/>
      <c r="F5" s="410"/>
      <c r="G5" s="409" t="s">
        <v>106</v>
      </c>
      <c r="H5" s="409"/>
      <c r="I5" s="409"/>
      <c r="J5" s="409"/>
      <c r="K5" s="410" t="s">
        <v>107</v>
      </c>
      <c r="L5" s="410"/>
      <c r="M5" s="410"/>
      <c r="N5" s="410"/>
      <c r="O5" s="409" t="s">
        <v>24</v>
      </c>
      <c r="P5" s="409"/>
      <c r="Q5" s="409"/>
      <c r="R5" s="409"/>
    </row>
    <row r="6" spans="2:18" ht="27" x14ac:dyDescent="0.25">
      <c r="B6" s="393"/>
      <c r="C6" s="89" t="s">
        <v>5</v>
      </c>
      <c r="D6" s="89" t="s">
        <v>6</v>
      </c>
      <c r="E6" s="89" t="s">
        <v>7</v>
      </c>
      <c r="F6" s="154" t="s">
        <v>108</v>
      </c>
      <c r="G6" s="89" t="s">
        <v>5</v>
      </c>
      <c r="H6" s="89" t="s">
        <v>6</v>
      </c>
      <c r="I6" s="89" t="s">
        <v>7</v>
      </c>
      <c r="J6" s="154" t="s">
        <v>108</v>
      </c>
      <c r="K6" s="89" t="s">
        <v>5</v>
      </c>
      <c r="L6" s="89" t="s">
        <v>6</v>
      </c>
      <c r="M6" s="89" t="s">
        <v>7</v>
      </c>
      <c r="N6" s="154" t="s">
        <v>108</v>
      </c>
      <c r="O6" s="89" t="s">
        <v>5</v>
      </c>
      <c r="P6" s="89" t="s">
        <v>6</v>
      </c>
      <c r="Q6" s="89" t="s">
        <v>7</v>
      </c>
      <c r="R6" s="154" t="s">
        <v>108</v>
      </c>
    </row>
    <row r="7" spans="2:18" x14ac:dyDescent="0.25">
      <c r="B7" s="155" t="s">
        <v>8</v>
      </c>
      <c r="C7" s="156">
        <v>25</v>
      </c>
      <c r="D7" s="157" t="s">
        <v>62</v>
      </c>
      <c r="E7" s="156">
        <v>50</v>
      </c>
      <c r="F7" s="36" t="s">
        <v>62</v>
      </c>
      <c r="G7" s="156">
        <v>25</v>
      </c>
      <c r="H7" s="157">
        <v>3</v>
      </c>
      <c r="I7" s="156">
        <v>58</v>
      </c>
      <c r="J7" s="36">
        <v>12</v>
      </c>
      <c r="K7" s="156">
        <v>84</v>
      </c>
      <c r="L7" s="157" t="s">
        <v>62</v>
      </c>
      <c r="M7" s="156">
        <v>170</v>
      </c>
      <c r="N7" s="36" t="s">
        <v>62</v>
      </c>
      <c r="O7" s="160">
        <v>134</v>
      </c>
      <c r="P7" s="158">
        <v>3</v>
      </c>
      <c r="Q7" s="160">
        <v>278</v>
      </c>
      <c r="R7" s="159">
        <v>2.2400000000000002</v>
      </c>
    </row>
    <row r="8" spans="2:18" x14ac:dyDescent="0.25">
      <c r="B8" s="155" t="s">
        <v>9</v>
      </c>
      <c r="C8" s="156">
        <v>66</v>
      </c>
      <c r="D8" s="157">
        <v>1</v>
      </c>
      <c r="E8" s="156">
        <v>142</v>
      </c>
      <c r="F8" s="36">
        <v>1.52</v>
      </c>
      <c r="G8" s="156">
        <v>96</v>
      </c>
      <c r="H8" s="157">
        <v>2</v>
      </c>
      <c r="I8" s="156">
        <v>202</v>
      </c>
      <c r="J8" s="36">
        <v>2.08</v>
      </c>
      <c r="K8" s="156">
        <v>207</v>
      </c>
      <c r="L8" s="157" t="s">
        <v>62</v>
      </c>
      <c r="M8" s="156">
        <v>372</v>
      </c>
      <c r="N8" s="36" t="s">
        <v>62</v>
      </c>
      <c r="O8" s="160">
        <v>369</v>
      </c>
      <c r="P8" s="158">
        <v>3</v>
      </c>
      <c r="Q8" s="160">
        <v>716</v>
      </c>
      <c r="R8" s="159">
        <v>0.81</v>
      </c>
    </row>
    <row r="9" spans="2:18" x14ac:dyDescent="0.25">
      <c r="B9" s="155" t="s">
        <v>10</v>
      </c>
      <c r="C9" s="156">
        <v>22</v>
      </c>
      <c r="D9" s="157">
        <v>1</v>
      </c>
      <c r="E9" s="156">
        <v>43</v>
      </c>
      <c r="F9" s="36">
        <v>4.55</v>
      </c>
      <c r="G9" s="156">
        <v>24</v>
      </c>
      <c r="H9" s="157">
        <v>1</v>
      </c>
      <c r="I9" s="156">
        <v>44</v>
      </c>
      <c r="J9" s="36">
        <v>4.17</v>
      </c>
      <c r="K9" s="156">
        <v>71</v>
      </c>
      <c r="L9" s="157">
        <v>1</v>
      </c>
      <c r="M9" s="156">
        <v>135</v>
      </c>
      <c r="N9" s="36">
        <v>1.41</v>
      </c>
      <c r="O9" s="160">
        <v>117</v>
      </c>
      <c r="P9" s="158">
        <v>3</v>
      </c>
      <c r="Q9" s="160">
        <v>222</v>
      </c>
      <c r="R9" s="159">
        <v>2.56</v>
      </c>
    </row>
    <row r="10" spans="2:18" x14ac:dyDescent="0.25">
      <c r="B10" s="155" t="s">
        <v>11</v>
      </c>
      <c r="C10" s="156">
        <v>10</v>
      </c>
      <c r="D10" s="157" t="s">
        <v>62</v>
      </c>
      <c r="E10" s="156">
        <v>16</v>
      </c>
      <c r="F10" s="36" t="s">
        <v>62</v>
      </c>
      <c r="G10" s="156">
        <v>11</v>
      </c>
      <c r="H10" s="157" t="s">
        <v>62</v>
      </c>
      <c r="I10" s="156">
        <v>19</v>
      </c>
      <c r="J10" s="36" t="s">
        <v>62</v>
      </c>
      <c r="K10" s="156">
        <v>51</v>
      </c>
      <c r="L10" s="157" t="s">
        <v>62</v>
      </c>
      <c r="M10" s="156">
        <v>84</v>
      </c>
      <c r="N10" s="36" t="s">
        <v>62</v>
      </c>
      <c r="O10" s="160">
        <v>72</v>
      </c>
      <c r="P10" s="157" t="s">
        <v>62</v>
      </c>
      <c r="Q10" s="160">
        <v>119</v>
      </c>
      <c r="R10" s="36">
        <v>0</v>
      </c>
    </row>
    <row r="11" spans="2:18" x14ac:dyDescent="0.25">
      <c r="B11" s="155" t="s">
        <v>12</v>
      </c>
      <c r="C11" s="156">
        <v>31</v>
      </c>
      <c r="D11" s="157">
        <v>2</v>
      </c>
      <c r="E11" s="156">
        <v>51</v>
      </c>
      <c r="F11" s="36">
        <v>6.45</v>
      </c>
      <c r="G11" s="156">
        <v>35</v>
      </c>
      <c r="H11" s="157" t="s">
        <v>62</v>
      </c>
      <c r="I11" s="156">
        <v>59</v>
      </c>
      <c r="J11" s="36" t="s">
        <v>62</v>
      </c>
      <c r="K11" s="156">
        <v>96</v>
      </c>
      <c r="L11" s="157" t="s">
        <v>62</v>
      </c>
      <c r="M11" s="156">
        <v>152</v>
      </c>
      <c r="N11" s="36" t="s">
        <v>62</v>
      </c>
      <c r="O11" s="160">
        <v>162</v>
      </c>
      <c r="P11" s="158">
        <v>2</v>
      </c>
      <c r="Q11" s="160">
        <v>262</v>
      </c>
      <c r="R11" s="159">
        <v>1.23</v>
      </c>
    </row>
    <row r="12" spans="2:18" x14ac:dyDescent="0.25">
      <c r="B12" s="155" t="s">
        <v>13</v>
      </c>
      <c r="C12" s="156">
        <v>18</v>
      </c>
      <c r="D12" s="157" t="s">
        <v>62</v>
      </c>
      <c r="E12" s="156">
        <v>44</v>
      </c>
      <c r="F12" s="36" t="s">
        <v>62</v>
      </c>
      <c r="G12" s="156">
        <v>16</v>
      </c>
      <c r="H12" s="157" t="s">
        <v>62</v>
      </c>
      <c r="I12" s="156">
        <v>33</v>
      </c>
      <c r="J12" s="36" t="s">
        <v>62</v>
      </c>
      <c r="K12" s="156">
        <v>78</v>
      </c>
      <c r="L12" s="157" t="s">
        <v>62</v>
      </c>
      <c r="M12" s="156">
        <v>126</v>
      </c>
      <c r="N12" s="36" t="s">
        <v>62</v>
      </c>
      <c r="O12" s="160">
        <v>112</v>
      </c>
      <c r="P12" s="157" t="s">
        <v>62</v>
      </c>
      <c r="Q12" s="160">
        <v>203</v>
      </c>
      <c r="R12" s="36">
        <v>0</v>
      </c>
    </row>
    <row r="13" spans="2:18" x14ac:dyDescent="0.25">
      <c r="B13" s="147" t="s">
        <v>24</v>
      </c>
      <c r="C13" s="161">
        <v>172</v>
      </c>
      <c r="D13" s="162">
        <v>4</v>
      </c>
      <c r="E13" s="161">
        <v>346</v>
      </c>
      <c r="F13" s="68">
        <v>2.33</v>
      </c>
      <c r="G13" s="161">
        <v>207</v>
      </c>
      <c r="H13" s="163">
        <v>6</v>
      </c>
      <c r="I13" s="161">
        <v>415</v>
      </c>
      <c r="J13" s="68">
        <v>2.9</v>
      </c>
      <c r="K13" s="161">
        <v>587</v>
      </c>
      <c r="L13" s="161">
        <v>1</v>
      </c>
      <c r="M13" s="164">
        <v>1039</v>
      </c>
      <c r="N13" s="165">
        <v>0.17</v>
      </c>
      <c r="O13" s="164">
        <v>966</v>
      </c>
      <c r="P13" s="161">
        <v>11</v>
      </c>
      <c r="Q13" s="164">
        <v>1800</v>
      </c>
      <c r="R13" s="165">
        <v>1.1399999999999999</v>
      </c>
    </row>
    <row r="14" spans="2:18" x14ac:dyDescent="0.25">
      <c r="B14" s="166" t="s">
        <v>109</v>
      </c>
      <c r="C14" s="74"/>
      <c r="D14" s="74"/>
      <c r="E14" s="74"/>
      <c r="F14" s="75"/>
      <c r="G14" s="74"/>
      <c r="H14" s="74"/>
      <c r="I14" s="77"/>
      <c r="J14" s="70"/>
      <c r="K14" s="77"/>
      <c r="L14" s="77"/>
      <c r="M14" s="77"/>
      <c r="N14" s="70"/>
      <c r="O14" s="77"/>
      <c r="P14" s="77"/>
      <c r="Q14" s="77"/>
      <c r="R14" s="70"/>
    </row>
    <row r="15" spans="2:18" x14ac:dyDescent="0.25">
      <c r="B15" s="166" t="s">
        <v>110</v>
      </c>
      <c r="C15" s="74"/>
      <c r="D15" s="74"/>
      <c r="E15" s="74"/>
      <c r="F15" s="75"/>
      <c r="G15" s="74"/>
      <c r="H15" s="74"/>
      <c r="I15" s="77"/>
      <c r="J15" s="70"/>
      <c r="K15" s="77"/>
      <c r="L15" s="77"/>
      <c r="M15" s="77"/>
      <c r="N15" s="70"/>
      <c r="O15" s="77"/>
      <c r="P15" s="77"/>
      <c r="Q15" s="77"/>
      <c r="R15" s="70"/>
    </row>
    <row r="16" spans="2:18" x14ac:dyDescent="0.25">
      <c r="B16" s="76"/>
      <c r="C16" s="76"/>
      <c r="D16" s="76"/>
      <c r="E16" s="76"/>
      <c r="F16" s="76"/>
      <c r="G16" s="76"/>
      <c r="H16" s="76"/>
      <c r="I16" s="76"/>
      <c r="J16" s="76"/>
      <c r="K16" s="76"/>
      <c r="L16" s="76"/>
      <c r="M16" s="76"/>
      <c r="N16" s="76"/>
      <c r="O16" s="76"/>
      <c r="P16" s="76"/>
      <c r="Q16" s="76"/>
      <c r="R16" s="76"/>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5"/>
  <sheetViews>
    <sheetView workbookViewId="0">
      <selection activeCell="J9" sqref="J9"/>
    </sheetView>
  </sheetViews>
  <sheetFormatPr defaultRowHeight="15" x14ac:dyDescent="0.25"/>
  <sheetData>
    <row r="2" spans="2:18" x14ac:dyDescent="0.25">
      <c r="B2" s="152" t="s">
        <v>112</v>
      </c>
      <c r="C2" s="77"/>
      <c r="D2" s="77"/>
      <c r="E2" s="77"/>
      <c r="F2" s="70"/>
      <c r="G2" s="77"/>
      <c r="H2" s="77"/>
      <c r="I2" s="77"/>
      <c r="J2" s="70"/>
      <c r="K2" s="77"/>
      <c r="L2" s="77"/>
      <c r="M2" s="77"/>
      <c r="N2" s="70"/>
      <c r="O2" s="77"/>
      <c r="P2" s="77"/>
      <c r="Q2" s="77"/>
      <c r="R2" s="70"/>
    </row>
    <row r="3" spans="2:18" x14ac:dyDescent="0.25">
      <c r="B3" s="153" t="s">
        <v>103</v>
      </c>
      <c r="C3" s="153"/>
      <c r="D3" s="153"/>
      <c r="E3" s="153"/>
      <c r="F3" s="153"/>
      <c r="G3" s="153"/>
      <c r="H3" s="153"/>
      <c r="I3" s="77"/>
      <c r="J3" s="70"/>
      <c r="K3" s="77"/>
      <c r="L3" s="77"/>
      <c r="M3" s="77"/>
      <c r="N3" s="70"/>
      <c r="O3" s="77"/>
      <c r="P3" s="77"/>
      <c r="Q3" s="77"/>
      <c r="R3" s="70"/>
    </row>
    <row r="4" spans="2:18" x14ac:dyDescent="0.25">
      <c r="B4" s="392" t="s">
        <v>104</v>
      </c>
      <c r="C4" s="409" t="s">
        <v>90</v>
      </c>
      <c r="D4" s="409"/>
      <c r="E4" s="409"/>
      <c r="F4" s="409"/>
      <c r="G4" s="409"/>
      <c r="H4" s="409"/>
      <c r="I4" s="409"/>
      <c r="J4" s="409"/>
      <c r="K4" s="409"/>
      <c r="L4" s="409"/>
      <c r="M4" s="409"/>
      <c r="N4" s="409"/>
      <c r="O4" s="409"/>
      <c r="P4" s="409"/>
      <c r="Q4" s="409"/>
      <c r="R4" s="409"/>
    </row>
    <row r="5" spans="2:18" x14ac:dyDescent="0.25">
      <c r="B5" s="408"/>
      <c r="C5" s="410" t="s">
        <v>105</v>
      </c>
      <c r="D5" s="410"/>
      <c r="E5" s="410"/>
      <c r="F5" s="410"/>
      <c r="G5" s="409" t="s">
        <v>106</v>
      </c>
      <c r="H5" s="409"/>
      <c r="I5" s="409"/>
      <c r="J5" s="409"/>
      <c r="K5" s="410" t="s">
        <v>107</v>
      </c>
      <c r="L5" s="410"/>
      <c r="M5" s="410"/>
      <c r="N5" s="410"/>
      <c r="O5" s="409" t="s">
        <v>24</v>
      </c>
      <c r="P5" s="409"/>
      <c r="Q5" s="409"/>
      <c r="R5" s="409"/>
    </row>
    <row r="6" spans="2:18" ht="27" x14ac:dyDescent="0.25">
      <c r="B6" s="393"/>
      <c r="C6" s="89" t="s">
        <v>5</v>
      </c>
      <c r="D6" s="89" t="s">
        <v>6</v>
      </c>
      <c r="E6" s="89" t="s">
        <v>7</v>
      </c>
      <c r="F6" s="154" t="s">
        <v>108</v>
      </c>
      <c r="G6" s="89" t="s">
        <v>5</v>
      </c>
      <c r="H6" s="89" t="s">
        <v>6</v>
      </c>
      <c r="I6" s="89" t="s">
        <v>7</v>
      </c>
      <c r="J6" s="154" t="s">
        <v>108</v>
      </c>
      <c r="K6" s="89" t="s">
        <v>5</v>
      </c>
      <c r="L6" s="89" t="s">
        <v>6</v>
      </c>
      <c r="M6" s="89" t="s">
        <v>7</v>
      </c>
      <c r="N6" s="154" t="s">
        <v>108</v>
      </c>
      <c r="O6" s="89" t="s">
        <v>5</v>
      </c>
      <c r="P6" s="89" t="s">
        <v>6</v>
      </c>
      <c r="Q6" s="89" t="s">
        <v>7</v>
      </c>
      <c r="R6" s="154" t="s">
        <v>108</v>
      </c>
    </row>
    <row r="7" spans="2:18" x14ac:dyDescent="0.25">
      <c r="B7" s="155" t="s">
        <v>8</v>
      </c>
      <c r="C7" s="156">
        <v>12</v>
      </c>
      <c r="D7" s="157">
        <v>2</v>
      </c>
      <c r="E7" s="156">
        <v>28</v>
      </c>
      <c r="F7" s="36">
        <v>16.670000000000002</v>
      </c>
      <c r="G7" s="156">
        <v>10</v>
      </c>
      <c r="H7" s="157">
        <v>4</v>
      </c>
      <c r="I7" s="156">
        <v>24</v>
      </c>
      <c r="J7" s="36">
        <v>40</v>
      </c>
      <c r="K7" s="156">
        <v>43</v>
      </c>
      <c r="L7" s="157">
        <v>4</v>
      </c>
      <c r="M7" s="156">
        <v>91</v>
      </c>
      <c r="N7" s="36">
        <v>9.3000000000000007</v>
      </c>
      <c r="O7" s="160">
        <v>65</v>
      </c>
      <c r="P7" s="158">
        <v>10</v>
      </c>
      <c r="Q7" s="160">
        <v>143</v>
      </c>
      <c r="R7" s="159">
        <v>15.38</v>
      </c>
    </row>
    <row r="8" spans="2:18" x14ac:dyDescent="0.25">
      <c r="B8" s="155" t="s">
        <v>9</v>
      </c>
      <c r="C8" s="156">
        <v>33</v>
      </c>
      <c r="D8" s="157">
        <v>1</v>
      </c>
      <c r="E8" s="156">
        <v>64</v>
      </c>
      <c r="F8" s="36">
        <v>3.03</v>
      </c>
      <c r="G8" s="156">
        <v>46</v>
      </c>
      <c r="H8" s="157">
        <v>7</v>
      </c>
      <c r="I8" s="156">
        <v>94</v>
      </c>
      <c r="J8" s="36">
        <v>15.22</v>
      </c>
      <c r="K8" s="156">
        <v>98</v>
      </c>
      <c r="L8" s="157">
        <v>9</v>
      </c>
      <c r="M8" s="156">
        <v>177</v>
      </c>
      <c r="N8" s="36">
        <v>9.18</v>
      </c>
      <c r="O8" s="160">
        <v>177</v>
      </c>
      <c r="P8" s="158">
        <v>17</v>
      </c>
      <c r="Q8" s="160">
        <v>335</v>
      </c>
      <c r="R8" s="159">
        <v>9.6</v>
      </c>
    </row>
    <row r="9" spans="2:18" x14ac:dyDescent="0.25">
      <c r="B9" s="155" t="s">
        <v>10</v>
      </c>
      <c r="C9" s="156">
        <v>9</v>
      </c>
      <c r="D9" s="157" t="s">
        <v>62</v>
      </c>
      <c r="E9" s="156">
        <v>19</v>
      </c>
      <c r="F9" s="36" t="s">
        <v>62</v>
      </c>
      <c r="G9" s="156">
        <v>17</v>
      </c>
      <c r="H9" s="157" t="s">
        <v>62</v>
      </c>
      <c r="I9" s="156">
        <v>40</v>
      </c>
      <c r="J9" s="36" t="s">
        <v>62</v>
      </c>
      <c r="K9" s="156">
        <v>34</v>
      </c>
      <c r="L9" s="157">
        <v>1</v>
      </c>
      <c r="M9" s="156">
        <v>56</v>
      </c>
      <c r="N9" s="36">
        <v>2.94</v>
      </c>
      <c r="O9" s="160">
        <v>60</v>
      </c>
      <c r="P9" s="158">
        <v>1</v>
      </c>
      <c r="Q9" s="160">
        <v>115</v>
      </c>
      <c r="R9" s="159">
        <v>1.67</v>
      </c>
    </row>
    <row r="10" spans="2:18" x14ac:dyDescent="0.25">
      <c r="B10" s="155" t="s">
        <v>11</v>
      </c>
      <c r="C10" s="156">
        <v>9</v>
      </c>
      <c r="D10" s="157">
        <v>3</v>
      </c>
      <c r="E10" s="156">
        <v>15</v>
      </c>
      <c r="F10" s="36">
        <v>33.33</v>
      </c>
      <c r="G10" s="156">
        <v>11</v>
      </c>
      <c r="H10" s="157">
        <v>1</v>
      </c>
      <c r="I10" s="156">
        <v>20</v>
      </c>
      <c r="J10" s="36">
        <v>9.09</v>
      </c>
      <c r="K10" s="156">
        <v>23</v>
      </c>
      <c r="L10" s="157">
        <v>2</v>
      </c>
      <c r="M10" s="156">
        <v>41</v>
      </c>
      <c r="N10" s="36">
        <v>8.6999999999999993</v>
      </c>
      <c r="O10" s="160">
        <v>43</v>
      </c>
      <c r="P10" s="157">
        <v>6</v>
      </c>
      <c r="Q10" s="160">
        <v>76</v>
      </c>
      <c r="R10" s="36">
        <v>13.95</v>
      </c>
    </row>
    <row r="11" spans="2:18" x14ac:dyDescent="0.25">
      <c r="B11" s="155" t="s">
        <v>12</v>
      </c>
      <c r="C11" s="156">
        <v>18</v>
      </c>
      <c r="D11" s="157">
        <v>1</v>
      </c>
      <c r="E11" s="156">
        <v>32</v>
      </c>
      <c r="F11" s="36">
        <v>5.56</v>
      </c>
      <c r="G11" s="156">
        <v>25</v>
      </c>
      <c r="H11" s="157">
        <v>2</v>
      </c>
      <c r="I11" s="156">
        <v>45</v>
      </c>
      <c r="J11" s="36">
        <v>8</v>
      </c>
      <c r="K11" s="156">
        <v>66</v>
      </c>
      <c r="L11" s="157">
        <v>6</v>
      </c>
      <c r="M11" s="156">
        <v>109</v>
      </c>
      <c r="N11" s="36">
        <v>9.09</v>
      </c>
      <c r="O11" s="160">
        <v>109</v>
      </c>
      <c r="P11" s="158">
        <v>9</v>
      </c>
      <c r="Q11" s="160">
        <v>186</v>
      </c>
      <c r="R11" s="159">
        <v>8.26</v>
      </c>
    </row>
    <row r="12" spans="2:18" x14ac:dyDescent="0.25">
      <c r="B12" s="155" t="s">
        <v>13</v>
      </c>
      <c r="C12" s="156">
        <v>12</v>
      </c>
      <c r="D12" s="157">
        <v>3</v>
      </c>
      <c r="E12" s="156">
        <v>20</v>
      </c>
      <c r="F12" s="36">
        <v>25</v>
      </c>
      <c r="G12" s="156">
        <v>13</v>
      </c>
      <c r="H12" s="157" t="s">
        <v>62</v>
      </c>
      <c r="I12" s="156">
        <v>29</v>
      </c>
      <c r="J12" s="36" t="s">
        <v>62</v>
      </c>
      <c r="K12" s="156">
        <v>27</v>
      </c>
      <c r="L12" s="157">
        <v>3</v>
      </c>
      <c r="M12" s="156">
        <v>50</v>
      </c>
      <c r="N12" s="36">
        <v>11.11</v>
      </c>
      <c r="O12" s="160">
        <v>52</v>
      </c>
      <c r="P12" s="157">
        <v>6</v>
      </c>
      <c r="Q12" s="160">
        <v>99</v>
      </c>
      <c r="R12" s="36">
        <v>11.54</v>
      </c>
    </row>
    <row r="13" spans="2:18" x14ac:dyDescent="0.25">
      <c r="B13" s="147" t="s">
        <v>24</v>
      </c>
      <c r="C13" s="161">
        <v>93</v>
      </c>
      <c r="D13" s="162">
        <v>10</v>
      </c>
      <c r="E13" s="161">
        <v>178</v>
      </c>
      <c r="F13" s="68">
        <v>10.75</v>
      </c>
      <c r="G13" s="161">
        <v>122</v>
      </c>
      <c r="H13" s="163">
        <v>14</v>
      </c>
      <c r="I13" s="161">
        <v>252</v>
      </c>
      <c r="J13" s="68">
        <v>11.48</v>
      </c>
      <c r="K13" s="161">
        <v>291</v>
      </c>
      <c r="L13" s="161">
        <v>25</v>
      </c>
      <c r="M13" s="164">
        <v>524</v>
      </c>
      <c r="N13" s="165">
        <v>8.59</v>
      </c>
      <c r="O13" s="164">
        <v>506</v>
      </c>
      <c r="P13" s="161">
        <v>49</v>
      </c>
      <c r="Q13" s="164">
        <v>954</v>
      </c>
      <c r="R13" s="165">
        <v>9.68</v>
      </c>
    </row>
    <row r="14" spans="2:18" x14ac:dyDescent="0.25">
      <c r="B14" s="166" t="s">
        <v>109</v>
      </c>
      <c r="C14" s="74"/>
      <c r="D14" s="74"/>
      <c r="E14" s="74"/>
      <c r="F14" s="75"/>
      <c r="G14" s="74"/>
      <c r="H14" s="74"/>
      <c r="I14" s="77"/>
      <c r="J14" s="70"/>
      <c r="K14" s="77"/>
      <c r="L14" s="77"/>
      <c r="M14" s="77"/>
      <c r="N14" s="70"/>
      <c r="O14" s="77"/>
      <c r="P14" s="77"/>
      <c r="Q14" s="77"/>
      <c r="R14" s="70"/>
    </row>
    <row r="15" spans="2:18" x14ac:dyDescent="0.25">
      <c r="B15" s="166" t="s">
        <v>110</v>
      </c>
      <c r="C15" s="74"/>
      <c r="D15" s="74"/>
      <c r="E15" s="74"/>
      <c r="F15" s="75"/>
      <c r="G15" s="74"/>
      <c r="H15" s="74"/>
      <c r="I15" s="77"/>
      <c r="J15" s="70"/>
      <c r="K15" s="77"/>
      <c r="L15" s="77"/>
      <c r="M15" s="77"/>
      <c r="N15" s="70"/>
      <c r="O15" s="77"/>
      <c r="P15" s="77"/>
      <c r="Q15" s="77"/>
      <c r="R15" s="70"/>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6"/>
  <sheetViews>
    <sheetView topLeftCell="A4" workbookViewId="0">
      <selection activeCell="F7" sqref="F7:F9"/>
    </sheetView>
  </sheetViews>
  <sheetFormatPr defaultRowHeight="15" x14ac:dyDescent="0.25"/>
  <sheetData>
    <row r="2" spans="2:13" x14ac:dyDescent="0.25">
      <c r="B2" s="167" t="s">
        <v>113</v>
      </c>
      <c r="C2" s="76"/>
      <c r="D2" s="76"/>
      <c r="E2" s="76"/>
      <c r="F2" s="76"/>
      <c r="G2" s="76"/>
      <c r="H2" s="76"/>
      <c r="I2" s="76"/>
      <c r="J2" s="76"/>
      <c r="K2" s="76"/>
      <c r="L2" s="76"/>
      <c r="M2" s="76"/>
    </row>
    <row r="3" spans="2:13" x14ac:dyDescent="0.25">
      <c r="B3" s="79" t="s">
        <v>114</v>
      </c>
      <c r="C3" s="76"/>
      <c r="D3" s="76"/>
      <c r="E3" s="76"/>
      <c r="F3" s="76"/>
      <c r="G3" s="76"/>
      <c r="H3" s="76"/>
      <c r="I3" s="76"/>
      <c r="J3" s="76"/>
      <c r="K3" s="76"/>
      <c r="L3" s="76"/>
      <c r="M3" s="76"/>
    </row>
    <row r="4" spans="2:13" x14ac:dyDescent="0.25">
      <c r="B4" s="411" t="s">
        <v>115</v>
      </c>
      <c r="C4" s="412">
        <v>2019</v>
      </c>
      <c r="D4" s="412"/>
      <c r="E4" s="412"/>
      <c r="F4" s="412"/>
      <c r="G4" s="412"/>
      <c r="H4" s="412"/>
      <c r="I4" s="412"/>
      <c r="J4" s="412"/>
      <c r="K4" s="413" t="s">
        <v>116</v>
      </c>
      <c r="L4" s="413"/>
      <c r="M4" s="413"/>
    </row>
    <row r="5" spans="2:13" x14ac:dyDescent="0.25">
      <c r="B5" s="411"/>
      <c r="C5" s="412"/>
      <c r="D5" s="412"/>
      <c r="E5" s="412"/>
      <c r="F5" s="412"/>
      <c r="G5" s="412"/>
      <c r="H5" s="412"/>
      <c r="I5" s="412"/>
      <c r="J5" s="412"/>
      <c r="K5" s="414" t="s">
        <v>117</v>
      </c>
      <c r="L5" s="414"/>
      <c r="M5" s="414"/>
    </row>
    <row r="6" spans="2:13" ht="27" x14ac:dyDescent="0.25">
      <c r="B6" s="411"/>
      <c r="C6" s="169" t="s">
        <v>118</v>
      </c>
      <c r="D6" s="170" t="s">
        <v>119</v>
      </c>
      <c r="E6" s="169" t="s">
        <v>5</v>
      </c>
      <c r="F6" s="170" t="s">
        <v>119</v>
      </c>
      <c r="G6" s="169" t="s">
        <v>6</v>
      </c>
      <c r="H6" s="170" t="s">
        <v>119</v>
      </c>
      <c r="I6" s="169" t="s">
        <v>7</v>
      </c>
      <c r="J6" s="170" t="s">
        <v>119</v>
      </c>
      <c r="K6" s="1" t="s">
        <v>5</v>
      </c>
      <c r="L6" s="1" t="s">
        <v>6</v>
      </c>
      <c r="M6" s="1" t="s">
        <v>7</v>
      </c>
    </row>
    <row r="7" spans="2:13" x14ac:dyDescent="0.25">
      <c r="B7" s="171" t="s">
        <v>120</v>
      </c>
      <c r="C7" s="172">
        <v>14</v>
      </c>
      <c r="D7" s="35">
        <v>5.4474708171206228</v>
      </c>
      <c r="E7" s="173">
        <v>4762</v>
      </c>
      <c r="F7" s="36">
        <v>49.2</v>
      </c>
      <c r="G7" s="174">
        <v>60</v>
      </c>
      <c r="H7" s="35">
        <v>28.99</v>
      </c>
      <c r="I7" s="173">
        <v>7774</v>
      </c>
      <c r="J7" s="36">
        <v>48.09</v>
      </c>
      <c r="K7" s="175">
        <v>57</v>
      </c>
      <c r="L7" s="176">
        <v>-1</v>
      </c>
      <c r="M7" s="175">
        <v>245</v>
      </c>
    </row>
    <row r="8" spans="2:13" ht="27" x14ac:dyDescent="0.25">
      <c r="B8" s="171" t="s">
        <v>121</v>
      </c>
      <c r="C8" s="172">
        <v>7</v>
      </c>
      <c r="D8" s="35">
        <v>2.7237354085603114</v>
      </c>
      <c r="E8" s="173">
        <v>276</v>
      </c>
      <c r="F8" s="36">
        <v>2.85</v>
      </c>
      <c r="G8" s="174">
        <v>9</v>
      </c>
      <c r="H8" s="35">
        <v>4.3499999999999996</v>
      </c>
      <c r="I8" s="173">
        <v>432</v>
      </c>
      <c r="J8" s="36">
        <v>2.67</v>
      </c>
      <c r="K8" s="175">
        <v>-31</v>
      </c>
      <c r="L8" s="177">
        <v>-3</v>
      </c>
      <c r="M8" s="178">
        <v>-105</v>
      </c>
    </row>
    <row r="9" spans="2:13" x14ac:dyDescent="0.25">
      <c r="B9" s="171" t="s">
        <v>122</v>
      </c>
      <c r="C9" s="172">
        <v>97</v>
      </c>
      <c r="D9" s="35">
        <v>37.7431906614786</v>
      </c>
      <c r="E9" s="173">
        <v>2853</v>
      </c>
      <c r="F9" s="36">
        <v>29.48</v>
      </c>
      <c r="G9" s="174">
        <v>69</v>
      </c>
      <c r="H9" s="35">
        <v>33.33</v>
      </c>
      <c r="I9" s="173">
        <v>4865</v>
      </c>
      <c r="J9" s="36">
        <v>30.1</v>
      </c>
      <c r="K9" s="175">
        <v>-28</v>
      </c>
      <c r="L9" s="177">
        <v>8</v>
      </c>
      <c r="M9" s="175">
        <v>-89</v>
      </c>
    </row>
    <row r="10" spans="2:13" ht="27" x14ac:dyDescent="0.25">
      <c r="B10" s="179" t="s">
        <v>123</v>
      </c>
      <c r="C10" s="180">
        <v>118</v>
      </c>
      <c r="D10" s="181">
        <v>45.914396887159533</v>
      </c>
      <c r="E10" s="182">
        <v>7891</v>
      </c>
      <c r="F10" s="183">
        <v>81.53</v>
      </c>
      <c r="G10" s="184">
        <v>138</v>
      </c>
      <c r="H10" s="181">
        <v>66.67</v>
      </c>
      <c r="I10" s="182">
        <v>13071</v>
      </c>
      <c r="J10" s="183">
        <v>80.86</v>
      </c>
      <c r="K10" s="185">
        <v>-2</v>
      </c>
      <c r="L10" s="186">
        <v>4</v>
      </c>
      <c r="M10" s="185">
        <v>51</v>
      </c>
    </row>
    <row r="11" spans="2:13" x14ac:dyDescent="0.25">
      <c r="B11" s="171" t="s">
        <v>124</v>
      </c>
      <c r="C11" s="172">
        <v>78</v>
      </c>
      <c r="D11" s="35">
        <v>30.350194552529182</v>
      </c>
      <c r="E11" s="187">
        <v>1351</v>
      </c>
      <c r="F11" s="36">
        <v>13.96</v>
      </c>
      <c r="G11" s="174">
        <v>47</v>
      </c>
      <c r="H11" s="35">
        <v>22.71</v>
      </c>
      <c r="I11" s="173">
        <v>2406</v>
      </c>
      <c r="J11" s="36">
        <v>14.88</v>
      </c>
      <c r="K11" s="175">
        <v>-49</v>
      </c>
      <c r="L11" s="177">
        <v>-9</v>
      </c>
      <c r="M11" s="175">
        <v>-57</v>
      </c>
    </row>
    <row r="12" spans="2:13" x14ac:dyDescent="0.25">
      <c r="B12" s="171" t="s">
        <v>125</v>
      </c>
      <c r="C12" s="172">
        <v>56</v>
      </c>
      <c r="D12" s="35">
        <v>21.789883268482491</v>
      </c>
      <c r="E12" s="187">
        <v>394</v>
      </c>
      <c r="F12" s="36">
        <v>4.07</v>
      </c>
      <c r="G12" s="174">
        <v>20</v>
      </c>
      <c r="H12" s="35">
        <v>9.66</v>
      </c>
      <c r="I12" s="187">
        <v>630</v>
      </c>
      <c r="J12" s="36">
        <v>3.9</v>
      </c>
      <c r="K12" s="175">
        <v>36</v>
      </c>
      <c r="L12" s="177">
        <v>11</v>
      </c>
      <c r="M12" s="175">
        <v>41</v>
      </c>
    </row>
    <row r="13" spans="2:13" ht="27" x14ac:dyDescent="0.25">
      <c r="B13" s="171" t="s">
        <v>126</v>
      </c>
      <c r="C13" s="172">
        <v>5</v>
      </c>
      <c r="D13" s="35">
        <v>1.9455252918287937</v>
      </c>
      <c r="E13" s="157">
        <v>43</v>
      </c>
      <c r="F13" s="36">
        <v>0.44</v>
      </c>
      <c r="G13" s="172">
        <v>2</v>
      </c>
      <c r="H13" s="35">
        <v>0.97</v>
      </c>
      <c r="I13" s="157">
        <v>57</v>
      </c>
      <c r="J13" s="36">
        <v>0.35</v>
      </c>
      <c r="K13" s="175">
        <v>1</v>
      </c>
      <c r="L13" s="177">
        <v>0</v>
      </c>
      <c r="M13" s="175">
        <v>-20</v>
      </c>
    </row>
    <row r="14" spans="2:13" ht="27" x14ac:dyDescent="0.25">
      <c r="B14" s="188" t="s">
        <v>127</v>
      </c>
      <c r="C14" s="180">
        <v>139</v>
      </c>
      <c r="D14" s="181">
        <v>54.085603112840467</v>
      </c>
      <c r="E14" s="189">
        <v>1788</v>
      </c>
      <c r="F14" s="183">
        <v>18.47</v>
      </c>
      <c r="G14" s="180">
        <v>69</v>
      </c>
      <c r="H14" s="181">
        <v>33.33</v>
      </c>
      <c r="I14" s="189">
        <v>3093</v>
      </c>
      <c r="J14" s="183">
        <v>19.14</v>
      </c>
      <c r="K14" s="185">
        <v>-12</v>
      </c>
      <c r="L14" s="190">
        <v>2</v>
      </c>
      <c r="M14" s="185">
        <v>-36</v>
      </c>
    </row>
    <row r="15" spans="2:13" x14ac:dyDescent="0.25">
      <c r="B15" s="39" t="s">
        <v>14</v>
      </c>
      <c r="C15" s="7">
        <v>257</v>
      </c>
      <c r="D15" s="191">
        <v>100</v>
      </c>
      <c r="E15" s="6">
        <v>9679</v>
      </c>
      <c r="F15" s="191">
        <v>100</v>
      </c>
      <c r="G15" s="6">
        <v>207</v>
      </c>
      <c r="H15" s="191">
        <v>100</v>
      </c>
      <c r="I15" s="6">
        <v>16164</v>
      </c>
      <c r="J15" s="191">
        <v>100</v>
      </c>
      <c r="K15" s="191">
        <v>-14</v>
      </c>
      <c r="L15" s="191">
        <v>6</v>
      </c>
      <c r="M15" s="191">
        <v>15</v>
      </c>
    </row>
    <row r="16" spans="2:13" x14ac:dyDescent="0.25">
      <c r="B16" s="76"/>
      <c r="C16" s="76"/>
      <c r="D16" s="76"/>
      <c r="E16" s="76"/>
      <c r="F16" s="76"/>
      <c r="G16" s="76"/>
      <c r="H16" s="76"/>
      <c r="I16" s="76"/>
      <c r="J16" s="76"/>
      <c r="K16" s="76"/>
      <c r="L16" s="76"/>
      <c r="M16" s="76"/>
    </row>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7"/>
  <sheetViews>
    <sheetView workbookViewId="0">
      <selection activeCell="I10" sqref="I10"/>
    </sheetView>
  </sheetViews>
  <sheetFormatPr defaultRowHeight="15" x14ac:dyDescent="0.25"/>
  <cols>
    <col min="2" max="2" width="13.42578125" customWidth="1"/>
  </cols>
  <sheetData>
    <row r="2" spans="2:9" x14ac:dyDescent="0.25">
      <c r="B2" s="78" t="s">
        <v>128</v>
      </c>
      <c r="C2" s="78"/>
      <c r="D2" s="78"/>
      <c r="E2" s="78"/>
      <c r="F2" s="78"/>
      <c r="G2" s="76"/>
      <c r="H2" s="76"/>
      <c r="I2" s="76"/>
    </row>
    <row r="3" spans="2:9" ht="15.75" thickBot="1" x14ac:dyDescent="0.3">
      <c r="B3" s="351" t="s">
        <v>129</v>
      </c>
      <c r="C3" s="351"/>
      <c r="D3" s="351"/>
      <c r="E3" s="351"/>
      <c r="F3" s="351"/>
      <c r="G3" s="76"/>
      <c r="H3" s="76"/>
      <c r="I3" s="76"/>
    </row>
    <row r="4" spans="2:9" x14ac:dyDescent="0.25">
      <c r="B4" s="417" t="s">
        <v>115</v>
      </c>
      <c r="C4" s="420">
        <v>2019</v>
      </c>
      <c r="D4" s="420"/>
      <c r="E4" s="422">
        <v>2018</v>
      </c>
      <c r="F4" s="422"/>
      <c r="G4" s="76"/>
      <c r="H4" s="76"/>
      <c r="I4" s="76"/>
    </row>
    <row r="5" spans="2:9" ht="15.75" thickBot="1" x14ac:dyDescent="0.3">
      <c r="B5" s="418"/>
      <c r="C5" s="421"/>
      <c r="D5" s="421"/>
      <c r="E5" s="423"/>
      <c r="F5" s="423"/>
      <c r="G5" s="76"/>
      <c r="H5" s="76"/>
      <c r="I5" s="76"/>
    </row>
    <row r="6" spans="2:9" ht="27.75" thickBot="1" x14ac:dyDescent="0.3">
      <c r="B6" s="419"/>
      <c r="C6" s="192" t="s">
        <v>130</v>
      </c>
      <c r="D6" s="192" t="s">
        <v>23</v>
      </c>
      <c r="E6" s="192" t="s">
        <v>130</v>
      </c>
      <c r="F6" s="192" t="s">
        <v>23</v>
      </c>
      <c r="G6" s="76"/>
      <c r="H6" s="76"/>
      <c r="I6" s="76"/>
    </row>
    <row r="7" spans="2:9" ht="15.75" thickBot="1" x14ac:dyDescent="0.3">
      <c r="B7" s="193" t="s">
        <v>120</v>
      </c>
      <c r="C7" s="194">
        <v>1.2599748005039899</v>
      </c>
      <c r="D7" s="195">
        <v>0.76589226448812864</v>
      </c>
      <c r="E7" s="196">
        <v>1.2964930924548352</v>
      </c>
      <c r="F7" s="197">
        <v>0.80368906455862976</v>
      </c>
      <c r="G7" s="76"/>
      <c r="H7" s="76"/>
      <c r="I7" s="76"/>
    </row>
    <row r="8" spans="2:9" ht="19.5" customHeight="1" thickBot="1" x14ac:dyDescent="0.3">
      <c r="B8" s="193" t="s">
        <v>121</v>
      </c>
      <c r="C8" s="194">
        <v>3.2608695652173911</v>
      </c>
      <c r="D8" s="195">
        <v>2.0408163265306123</v>
      </c>
      <c r="E8" s="196">
        <v>3.9087947882736152</v>
      </c>
      <c r="F8" s="197">
        <v>2.1857923497267762</v>
      </c>
      <c r="G8" s="76"/>
      <c r="H8" s="76"/>
      <c r="I8" s="76"/>
    </row>
    <row r="9" spans="2:9" ht="15.75" thickBot="1" x14ac:dyDescent="0.3">
      <c r="B9" s="193" t="s">
        <v>122</v>
      </c>
      <c r="C9" s="194">
        <v>2.4185068349106205</v>
      </c>
      <c r="D9" s="195">
        <v>1.3984596676124847</v>
      </c>
      <c r="E9" s="196">
        <v>2.1173203748698368</v>
      </c>
      <c r="F9" s="197">
        <v>1.2163509471585243</v>
      </c>
      <c r="G9" s="76"/>
      <c r="H9" s="76"/>
      <c r="I9" s="76"/>
    </row>
    <row r="10" spans="2:9" ht="19.5" customHeight="1" thickBot="1" x14ac:dyDescent="0.3">
      <c r="B10" s="198" t="s">
        <v>123</v>
      </c>
      <c r="C10" s="199">
        <v>1.7488277784818147</v>
      </c>
      <c r="D10" s="200">
        <v>1.0447422212128095</v>
      </c>
      <c r="E10" s="201">
        <v>1.6977068288356771</v>
      </c>
      <c r="F10" s="202">
        <v>1.0187015356545537</v>
      </c>
      <c r="G10" s="76"/>
      <c r="H10" s="76"/>
      <c r="I10" s="76"/>
    </row>
    <row r="11" spans="2:9" ht="15.75" thickBot="1" x14ac:dyDescent="0.3">
      <c r="B11" s="193" t="s">
        <v>124</v>
      </c>
      <c r="C11" s="194">
        <v>3.4789045151739453</v>
      </c>
      <c r="D11" s="195">
        <v>1.9160211985324094</v>
      </c>
      <c r="E11" s="196">
        <v>4</v>
      </c>
      <c r="F11" s="197">
        <v>2.2231044065105201</v>
      </c>
      <c r="G11" s="76"/>
      <c r="H11" s="76"/>
      <c r="I11" s="76"/>
    </row>
    <row r="12" spans="2:9" ht="15.75" thickBot="1" x14ac:dyDescent="0.3">
      <c r="B12" s="193" t="s">
        <v>125</v>
      </c>
      <c r="C12" s="194">
        <v>5.0761421319796955</v>
      </c>
      <c r="D12" s="195">
        <v>3.0769230769230771</v>
      </c>
      <c r="E12" s="196">
        <v>2.5139664804469275</v>
      </c>
      <c r="F12" s="197">
        <v>1.5050167224080269</v>
      </c>
      <c r="G12" s="76"/>
      <c r="H12" s="76"/>
      <c r="I12" s="76"/>
    </row>
    <row r="13" spans="2:9" ht="15.75" thickBot="1" x14ac:dyDescent="0.3">
      <c r="B13" s="193" t="s">
        <v>126</v>
      </c>
      <c r="C13" s="194">
        <v>4.6511627906976747</v>
      </c>
      <c r="D13" s="195">
        <v>3.3898305084745761</v>
      </c>
      <c r="E13" s="196">
        <v>4.7619047619047619</v>
      </c>
      <c r="F13" s="197">
        <v>2.5316455696202533</v>
      </c>
      <c r="G13" s="76"/>
      <c r="H13" s="76"/>
      <c r="I13" s="76"/>
    </row>
    <row r="14" spans="2:9" ht="27.75" thickBot="1" x14ac:dyDescent="0.3">
      <c r="B14" s="203" t="s">
        <v>127</v>
      </c>
      <c r="C14" s="199">
        <v>3.8590604026845639</v>
      </c>
      <c r="D14" s="200">
        <v>2.1821631878557874</v>
      </c>
      <c r="E14" s="201">
        <v>3.7222222222222219</v>
      </c>
      <c r="F14" s="202">
        <v>2.0963704630788489</v>
      </c>
      <c r="G14" s="76"/>
      <c r="H14" s="76"/>
      <c r="I14" s="76"/>
    </row>
    <row r="15" spans="2:9" ht="15.75" thickBot="1" x14ac:dyDescent="0.3">
      <c r="B15" s="204" t="s">
        <v>14</v>
      </c>
      <c r="C15" s="205">
        <v>2.1386506870544477</v>
      </c>
      <c r="D15" s="205">
        <v>1.2644310060472788</v>
      </c>
      <c r="E15" s="205">
        <v>2.0736614051377282</v>
      </c>
      <c r="F15" s="205">
        <v>1.2293577981651376</v>
      </c>
      <c r="G15" s="76"/>
      <c r="H15" s="76"/>
      <c r="I15" s="76"/>
    </row>
    <row r="16" spans="2:9" ht="16.5" x14ac:dyDescent="0.3">
      <c r="B16" s="415" t="s">
        <v>131</v>
      </c>
      <c r="C16" s="416"/>
      <c r="D16" s="416"/>
      <c r="E16" s="416"/>
      <c r="F16" s="416"/>
      <c r="G16" s="416"/>
      <c r="H16" s="416"/>
      <c r="I16" s="416"/>
    </row>
    <row r="17" spans="2:9" ht="16.5" x14ac:dyDescent="0.3">
      <c r="B17" s="415" t="s">
        <v>132</v>
      </c>
      <c r="C17" s="416"/>
      <c r="D17" s="416"/>
      <c r="E17" s="416"/>
      <c r="F17" s="416"/>
      <c r="G17" s="416"/>
      <c r="H17" s="416"/>
      <c r="I17" s="416"/>
    </row>
  </sheetData>
  <mergeCells count="6">
    <mergeCell ref="B17:I17"/>
    <mergeCell ref="B3:F3"/>
    <mergeCell ref="B4:B6"/>
    <mergeCell ref="C4:D5"/>
    <mergeCell ref="E4:F5"/>
    <mergeCell ref="B16:I16"/>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2"/>
  <sheetViews>
    <sheetView topLeftCell="A13" workbookViewId="0">
      <selection activeCell="F5" sqref="F1:F1048576"/>
    </sheetView>
  </sheetViews>
  <sheetFormatPr defaultRowHeight="15" x14ac:dyDescent="0.25"/>
  <cols>
    <col min="2" max="2" width="12.28515625" customWidth="1"/>
  </cols>
  <sheetData>
    <row r="2" spans="2:9" x14ac:dyDescent="0.25">
      <c r="B2" s="152" t="s">
        <v>204</v>
      </c>
      <c r="C2" s="77"/>
      <c r="D2" s="77"/>
      <c r="E2" s="77"/>
      <c r="F2" s="206"/>
      <c r="G2" s="206"/>
      <c r="H2" s="206"/>
      <c r="I2" s="77"/>
    </row>
    <row r="3" spans="2:9" x14ac:dyDescent="0.25">
      <c r="B3" s="255" t="s">
        <v>205</v>
      </c>
      <c r="C3" s="77"/>
      <c r="D3" s="77"/>
      <c r="E3" s="77"/>
      <c r="F3" s="206"/>
      <c r="G3" s="206"/>
      <c r="H3" s="206"/>
      <c r="I3" s="77"/>
    </row>
    <row r="4" spans="2:9" x14ac:dyDescent="0.25">
      <c r="B4" s="424" t="s">
        <v>133</v>
      </c>
      <c r="C4" s="425" t="s">
        <v>75</v>
      </c>
      <c r="D4" s="425" t="s">
        <v>6</v>
      </c>
      <c r="E4" s="425" t="s">
        <v>7</v>
      </c>
      <c r="F4" s="426" t="s">
        <v>134</v>
      </c>
      <c r="G4" s="426"/>
      <c r="H4" s="426"/>
      <c r="I4" s="427" t="s">
        <v>31</v>
      </c>
    </row>
    <row r="5" spans="2:9" x14ac:dyDescent="0.25">
      <c r="B5" s="424"/>
      <c r="C5" s="187" t="s">
        <v>5</v>
      </c>
      <c r="D5" s="187" t="s">
        <v>6</v>
      </c>
      <c r="E5" s="187" t="s">
        <v>7</v>
      </c>
      <c r="F5" s="187" t="s">
        <v>5</v>
      </c>
      <c r="G5" s="187" t="s">
        <v>6</v>
      </c>
      <c r="H5" s="187" t="s">
        <v>7</v>
      </c>
      <c r="I5" s="427"/>
    </row>
    <row r="6" spans="2:9" x14ac:dyDescent="0.25">
      <c r="B6" s="98" t="s">
        <v>135</v>
      </c>
      <c r="C6" s="62">
        <v>506</v>
      </c>
      <c r="D6" s="63">
        <v>42</v>
      </c>
      <c r="E6" s="62">
        <v>1006</v>
      </c>
      <c r="F6" s="207">
        <v>5.23</v>
      </c>
      <c r="G6" s="65">
        <v>20.29</v>
      </c>
      <c r="H6" s="207">
        <v>6.22</v>
      </c>
      <c r="I6" s="65">
        <f t="shared" ref="I6:I19" si="0">D6/C6*100</f>
        <v>8.3003952569169961</v>
      </c>
    </row>
    <row r="7" spans="2:9" ht="36" customHeight="1" x14ac:dyDescent="0.25">
      <c r="B7" s="98" t="s">
        <v>136</v>
      </c>
      <c r="C7" s="62">
        <v>3753</v>
      </c>
      <c r="D7" s="63">
        <v>41</v>
      </c>
      <c r="E7" s="62">
        <v>6703</v>
      </c>
      <c r="F7" s="207">
        <v>38.770000000000003</v>
      </c>
      <c r="G7" s="65">
        <v>19.809999999999999</v>
      </c>
      <c r="H7" s="207">
        <v>41.47</v>
      </c>
      <c r="I7" s="65">
        <f t="shared" si="0"/>
        <v>1.0924593658406609</v>
      </c>
    </row>
    <row r="8" spans="2:9" x14ac:dyDescent="0.25">
      <c r="B8" s="98" t="s">
        <v>137</v>
      </c>
      <c r="C8" s="62">
        <v>1129</v>
      </c>
      <c r="D8" s="63">
        <v>9</v>
      </c>
      <c r="E8" s="62">
        <v>1835</v>
      </c>
      <c r="F8" s="207">
        <v>11.66</v>
      </c>
      <c r="G8" s="65">
        <v>4.3499999999999996</v>
      </c>
      <c r="H8" s="207">
        <v>11.35</v>
      </c>
      <c r="I8" s="65">
        <f t="shared" si="0"/>
        <v>0.79716563330380874</v>
      </c>
    </row>
    <row r="9" spans="2:9" x14ac:dyDescent="0.25">
      <c r="B9" s="98" t="s">
        <v>138</v>
      </c>
      <c r="C9" s="62">
        <v>1668</v>
      </c>
      <c r="D9" s="63">
        <v>14</v>
      </c>
      <c r="E9" s="62">
        <v>3228</v>
      </c>
      <c r="F9" s="207">
        <v>17.23</v>
      </c>
      <c r="G9" s="65">
        <v>6.76</v>
      </c>
      <c r="H9" s="207">
        <v>19.97</v>
      </c>
      <c r="I9" s="65">
        <f t="shared" si="0"/>
        <v>0.83932853717026379</v>
      </c>
    </row>
    <row r="10" spans="2:9" ht="40.5" customHeight="1" x14ac:dyDescent="0.25">
      <c r="B10" s="98" t="s">
        <v>139</v>
      </c>
      <c r="C10" s="62">
        <v>324</v>
      </c>
      <c r="D10" s="63">
        <v>14</v>
      </c>
      <c r="E10" s="62">
        <v>501</v>
      </c>
      <c r="F10" s="207">
        <v>3.35</v>
      </c>
      <c r="G10" s="65">
        <v>6.76</v>
      </c>
      <c r="H10" s="207">
        <v>3.1</v>
      </c>
      <c r="I10" s="65">
        <f t="shared" si="0"/>
        <v>4.3209876543209873</v>
      </c>
    </row>
    <row r="11" spans="2:9" ht="35.25" customHeight="1" x14ac:dyDescent="0.25">
      <c r="B11" s="208" t="s">
        <v>140</v>
      </c>
      <c r="C11" s="209">
        <v>7380</v>
      </c>
      <c r="D11" s="210">
        <v>120</v>
      </c>
      <c r="E11" s="209">
        <v>13273</v>
      </c>
      <c r="F11" s="211">
        <v>76.25</v>
      </c>
      <c r="G11" s="212">
        <v>57.97</v>
      </c>
      <c r="H11" s="211">
        <v>82.11</v>
      </c>
      <c r="I11" s="211">
        <f t="shared" si="0"/>
        <v>1.6260162601626018</v>
      </c>
    </row>
    <row r="12" spans="2:9" ht="27" x14ac:dyDescent="0.25">
      <c r="B12" s="98" t="s">
        <v>141</v>
      </c>
      <c r="C12" s="62">
        <v>925</v>
      </c>
      <c r="D12" s="63">
        <v>20</v>
      </c>
      <c r="E12" s="62">
        <v>1023</v>
      </c>
      <c r="F12" s="207">
        <v>9.56</v>
      </c>
      <c r="G12" s="65">
        <v>9.66</v>
      </c>
      <c r="H12" s="207">
        <v>6.33</v>
      </c>
      <c r="I12" s="65">
        <f t="shared" si="0"/>
        <v>2.1621621621621623</v>
      </c>
    </row>
    <row r="13" spans="2:9" ht="27" x14ac:dyDescent="0.25">
      <c r="B13" s="98" t="s">
        <v>142</v>
      </c>
      <c r="C13" s="62">
        <v>50</v>
      </c>
      <c r="D13" s="63">
        <v>2</v>
      </c>
      <c r="E13" s="62">
        <v>66</v>
      </c>
      <c r="F13" s="207">
        <v>0.52</v>
      </c>
      <c r="G13" s="65">
        <v>0.97</v>
      </c>
      <c r="H13" s="207">
        <v>0.41</v>
      </c>
      <c r="I13" s="65">
        <f t="shared" si="0"/>
        <v>4</v>
      </c>
    </row>
    <row r="14" spans="2:9" ht="27" x14ac:dyDescent="0.25">
      <c r="B14" s="98" t="s">
        <v>143</v>
      </c>
      <c r="C14" s="62">
        <v>476</v>
      </c>
      <c r="D14" s="63">
        <v>30</v>
      </c>
      <c r="E14" s="62">
        <v>653</v>
      </c>
      <c r="F14" s="207">
        <v>4.92</v>
      </c>
      <c r="G14" s="65">
        <v>14.49</v>
      </c>
      <c r="H14" s="207">
        <v>4.04</v>
      </c>
      <c r="I14" s="65">
        <f t="shared" si="0"/>
        <v>6.3025210084033612</v>
      </c>
    </row>
    <row r="15" spans="2:9" x14ac:dyDescent="0.25">
      <c r="B15" s="98" t="s">
        <v>144</v>
      </c>
      <c r="C15" s="62">
        <v>744</v>
      </c>
      <c r="D15" s="63">
        <v>34</v>
      </c>
      <c r="E15" s="62">
        <v>1017</v>
      </c>
      <c r="F15" s="207">
        <v>7.69</v>
      </c>
      <c r="G15" s="65">
        <v>16.43</v>
      </c>
      <c r="H15" s="207">
        <v>6.29</v>
      </c>
      <c r="I15" s="65">
        <f t="shared" si="0"/>
        <v>4.56989247311828</v>
      </c>
    </row>
    <row r="16" spans="2:9" ht="27" x14ac:dyDescent="0.25">
      <c r="B16" s="98" t="s">
        <v>145</v>
      </c>
      <c r="C16" s="62">
        <v>17</v>
      </c>
      <c r="D16" s="63">
        <v>0</v>
      </c>
      <c r="E16" s="62">
        <v>36</v>
      </c>
      <c r="F16" s="207">
        <v>0.18</v>
      </c>
      <c r="G16" s="65">
        <v>0</v>
      </c>
      <c r="H16" s="207">
        <v>0.22</v>
      </c>
      <c r="I16" s="65">
        <f t="shared" si="0"/>
        <v>0</v>
      </c>
    </row>
    <row r="17" spans="2:9" x14ac:dyDescent="0.25">
      <c r="B17" s="98" t="s">
        <v>146</v>
      </c>
      <c r="C17" s="62">
        <v>87</v>
      </c>
      <c r="D17" s="63">
        <v>1</v>
      </c>
      <c r="E17" s="62">
        <v>96</v>
      </c>
      <c r="F17" s="207">
        <v>0.9</v>
      </c>
      <c r="G17" s="65">
        <v>0.48</v>
      </c>
      <c r="H17" s="207">
        <v>0.59</v>
      </c>
      <c r="I17" s="65">
        <f t="shared" si="0"/>
        <v>1.1494252873563218</v>
      </c>
    </row>
    <row r="18" spans="2:9" ht="27" x14ac:dyDescent="0.25">
      <c r="B18" s="208" t="s">
        <v>147</v>
      </c>
      <c r="C18" s="209">
        <v>2299</v>
      </c>
      <c r="D18" s="210">
        <v>87</v>
      </c>
      <c r="E18" s="209">
        <v>2891</v>
      </c>
      <c r="F18" s="211">
        <v>23.75</v>
      </c>
      <c r="G18" s="212">
        <v>42.03</v>
      </c>
      <c r="H18" s="211">
        <v>17.89</v>
      </c>
      <c r="I18" s="211">
        <f t="shared" si="0"/>
        <v>3.7842540234884732</v>
      </c>
    </row>
    <row r="19" spans="2:9" x14ac:dyDescent="0.25">
      <c r="B19" s="213" t="s">
        <v>148</v>
      </c>
      <c r="C19" s="214">
        <v>9679</v>
      </c>
      <c r="D19" s="214">
        <v>207</v>
      </c>
      <c r="E19" s="214">
        <v>16164</v>
      </c>
      <c r="F19" s="214">
        <v>100</v>
      </c>
      <c r="G19" s="214">
        <v>100</v>
      </c>
      <c r="H19" s="214">
        <v>100</v>
      </c>
      <c r="I19" s="217">
        <f t="shared" si="0"/>
        <v>2.1386506870544477</v>
      </c>
    </row>
    <row r="20" spans="2:9" x14ac:dyDescent="0.25">
      <c r="B20" s="215"/>
      <c r="C20" s="77"/>
      <c r="D20" s="77"/>
      <c r="E20" s="77"/>
      <c r="F20" s="206"/>
      <c r="G20" s="206"/>
      <c r="H20" s="206"/>
      <c r="I20" s="77"/>
    </row>
    <row r="21" spans="2:9" x14ac:dyDescent="0.25">
      <c r="B21" s="215" t="s">
        <v>26</v>
      </c>
      <c r="C21" s="77"/>
      <c r="D21" s="77"/>
      <c r="E21" s="77"/>
      <c r="F21" s="77"/>
      <c r="G21" s="77"/>
      <c r="H21" s="77"/>
      <c r="I21" s="77"/>
    </row>
    <row r="22" spans="2:9" x14ac:dyDescent="0.25">
      <c r="B22" s="216"/>
      <c r="C22" s="77"/>
      <c r="D22" s="77"/>
      <c r="E22" s="77"/>
      <c r="F22" s="206"/>
      <c r="G22" s="206"/>
      <c r="H22" s="206"/>
      <c r="I22" s="77"/>
    </row>
  </sheetData>
  <mergeCells count="4">
    <mergeCell ref="B4:B5"/>
    <mergeCell ref="C4:E4"/>
    <mergeCell ref="F4:H4"/>
    <mergeCell ref="I4:I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2"/>
  <sheetViews>
    <sheetView topLeftCell="A22" workbookViewId="0">
      <selection activeCell="K27" sqref="K27"/>
    </sheetView>
  </sheetViews>
  <sheetFormatPr defaultRowHeight="15" x14ac:dyDescent="0.25"/>
  <cols>
    <col min="2" max="2" width="22" customWidth="1"/>
  </cols>
  <sheetData>
    <row r="2" spans="2:8" x14ac:dyDescent="0.25">
      <c r="B2" s="152" t="s">
        <v>221</v>
      </c>
      <c r="C2" s="289"/>
      <c r="D2" s="289"/>
      <c r="E2" s="289"/>
      <c r="F2" s="289"/>
      <c r="G2" s="289"/>
      <c r="H2" s="289"/>
    </row>
    <row r="3" spans="2:8" x14ac:dyDescent="0.25">
      <c r="B3" s="79" t="s">
        <v>222</v>
      </c>
      <c r="C3" s="289"/>
      <c r="D3" s="289"/>
      <c r="E3" s="289"/>
      <c r="F3" s="289"/>
      <c r="G3" s="289"/>
      <c r="H3" s="289"/>
    </row>
    <row r="4" spans="2:8" x14ac:dyDescent="0.25">
      <c r="B4" s="430" t="s">
        <v>223</v>
      </c>
      <c r="C4" s="371" t="s">
        <v>35</v>
      </c>
      <c r="D4" s="371"/>
      <c r="E4" s="431" t="s">
        <v>224</v>
      </c>
      <c r="F4" s="431"/>
      <c r="G4" s="371" t="s">
        <v>24</v>
      </c>
      <c r="H4" s="371"/>
    </row>
    <row r="5" spans="2:8" x14ac:dyDescent="0.25">
      <c r="B5" s="430"/>
      <c r="C5" s="263" t="s">
        <v>75</v>
      </c>
      <c r="D5" s="263" t="s">
        <v>119</v>
      </c>
      <c r="E5" s="263" t="s">
        <v>75</v>
      </c>
      <c r="F5" s="263" t="s">
        <v>119</v>
      </c>
      <c r="G5" s="263" t="s">
        <v>75</v>
      </c>
      <c r="H5" s="263" t="s">
        <v>119</v>
      </c>
    </row>
    <row r="6" spans="2:8" ht="33" customHeight="1" x14ac:dyDescent="0.25">
      <c r="B6" s="143" t="s">
        <v>225</v>
      </c>
      <c r="C6" s="81">
        <v>968</v>
      </c>
      <c r="D6" s="23">
        <v>11.6</v>
      </c>
      <c r="E6" s="81">
        <v>646</v>
      </c>
      <c r="F6" s="23">
        <v>16.2</v>
      </c>
      <c r="G6" s="81">
        <v>1614</v>
      </c>
      <c r="H6" s="23">
        <v>13.1</v>
      </c>
    </row>
    <row r="7" spans="2:8" ht="39.75" customHeight="1" x14ac:dyDescent="0.25">
      <c r="B7" s="143" t="s">
        <v>226</v>
      </c>
      <c r="C7" s="81">
        <v>2454</v>
      </c>
      <c r="D7" s="23">
        <v>29.3</v>
      </c>
      <c r="E7" s="81">
        <v>347</v>
      </c>
      <c r="F7" s="23">
        <v>8.6999999999999993</v>
      </c>
      <c r="G7" s="81">
        <v>2801</v>
      </c>
      <c r="H7" s="23">
        <v>22.7</v>
      </c>
    </row>
    <row r="8" spans="2:8" ht="23.25" customHeight="1" x14ac:dyDescent="0.25">
      <c r="B8" s="143" t="s">
        <v>227</v>
      </c>
      <c r="C8" s="81">
        <v>859</v>
      </c>
      <c r="D8" s="23">
        <v>10.3</v>
      </c>
      <c r="E8" s="81">
        <v>195</v>
      </c>
      <c r="F8" s="23">
        <v>4.9000000000000004</v>
      </c>
      <c r="G8" s="81">
        <v>1054</v>
      </c>
      <c r="H8" s="23">
        <v>8.5</v>
      </c>
    </row>
    <row r="9" spans="2:8" ht="39.75" customHeight="1" x14ac:dyDescent="0.25">
      <c r="B9" s="143" t="s">
        <v>228</v>
      </c>
      <c r="C9" s="81">
        <v>801</v>
      </c>
      <c r="D9" s="23">
        <v>9.6</v>
      </c>
      <c r="E9" s="81">
        <v>68</v>
      </c>
      <c r="F9" s="23">
        <v>1.7</v>
      </c>
      <c r="G9" s="81">
        <v>869</v>
      </c>
      <c r="H9" s="23">
        <v>7</v>
      </c>
    </row>
    <row r="10" spans="2:8" ht="31.5" customHeight="1" x14ac:dyDescent="0.25">
      <c r="B10" s="143" t="s">
        <v>229</v>
      </c>
      <c r="C10" s="81">
        <v>722</v>
      </c>
      <c r="D10" s="23">
        <v>8.6</v>
      </c>
      <c r="E10" s="81">
        <v>74</v>
      </c>
      <c r="F10" s="23">
        <v>1.9</v>
      </c>
      <c r="G10" s="81">
        <v>796</v>
      </c>
      <c r="H10" s="23">
        <v>6.4</v>
      </c>
    </row>
    <row r="11" spans="2:8" ht="39.75" customHeight="1" x14ac:dyDescent="0.25">
      <c r="B11" s="143" t="s">
        <v>230</v>
      </c>
      <c r="C11" s="81">
        <v>72</v>
      </c>
      <c r="D11" s="23">
        <v>0.9</v>
      </c>
      <c r="E11" s="81">
        <v>10</v>
      </c>
      <c r="F11" s="23">
        <v>0.3</v>
      </c>
      <c r="G11" s="81">
        <v>82</v>
      </c>
      <c r="H11" s="23">
        <v>0.7</v>
      </c>
    </row>
    <row r="12" spans="2:8" ht="25.5" customHeight="1" x14ac:dyDescent="0.25">
      <c r="B12" s="143" t="s">
        <v>231</v>
      </c>
      <c r="C12" s="81">
        <v>954</v>
      </c>
      <c r="D12" s="23">
        <v>11.4</v>
      </c>
      <c r="E12" s="81">
        <v>629</v>
      </c>
      <c r="F12" s="23">
        <v>15.8</v>
      </c>
      <c r="G12" s="81">
        <v>1583</v>
      </c>
      <c r="H12" s="23">
        <v>12.8</v>
      </c>
    </row>
    <row r="13" spans="2:8" ht="27.75" customHeight="1" x14ac:dyDescent="0.25">
      <c r="B13" s="143" t="s">
        <v>232</v>
      </c>
      <c r="C13" s="81">
        <v>935</v>
      </c>
      <c r="D13" s="23">
        <v>11.2</v>
      </c>
      <c r="E13" s="81">
        <v>615</v>
      </c>
      <c r="F13" s="23">
        <v>15.4</v>
      </c>
      <c r="G13" s="81">
        <v>1550</v>
      </c>
      <c r="H13" s="23">
        <v>12.5</v>
      </c>
    </row>
    <row r="14" spans="2:8" ht="31.5" customHeight="1" x14ac:dyDescent="0.25">
      <c r="B14" s="143" t="s">
        <v>233</v>
      </c>
      <c r="C14" s="81">
        <v>19</v>
      </c>
      <c r="D14" s="23">
        <v>0.2</v>
      </c>
      <c r="E14" s="81">
        <v>14</v>
      </c>
      <c r="F14" s="23">
        <v>0.4</v>
      </c>
      <c r="G14" s="81">
        <v>33</v>
      </c>
      <c r="H14" s="23">
        <v>0.3</v>
      </c>
    </row>
    <row r="15" spans="2:8" ht="39.75" customHeight="1" x14ac:dyDescent="0.25">
      <c r="B15" s="143" t="s">
        <v>234</v>
      </c>
      <c r="C15" s="81">
        <v>746</v>
      </c>
      <c r="D15" s="23">
        <v>8.9</v>
      </c>
      <c r="E15" s="81">
        <v>556</v>
      </c>
      <c r="F15" s="23">
        <v>13.9</v>
      </c>
      <c r="G15" s="81">
        <v>1302</v>
      </c>
      <c r="H15" s="23">
        <v>10.5</v>
      </c>
    </row>
    <row r="16" spans="2:8" ht="21.75" customHeight="1" x14ac:dyDescent="0.25">
      <c r="B16" s="143" t="s">
        <v>235</v>
      </c>
      <c r="C16" s="81">
        <v>587</v>
      </c>
      <c r="D16" s="23">
        <v>7</v>
      </c>
      <c r="E16" s="81">
        <v>248</v>
      </c>
      <c r="F16" s="23">
        <v>6.2</v>
      </c>
      <c r="G16" s="81">
        <v>835</v>
      </c>
      <c r="H16" s="23">
        <v>6.8</v>
      </c>
    </row>
    <row r="17" spans="2:8" ht="24" customHeight="1" x14ac:dyDescent="0.25">
      <c r="B17" s="143" t="s">
        <v>236</v>
      </c>
      <c r="C17" s="81">
        <v>224</v>
      </c>
      <c r="D17" s="23">
        <v>2.7</v>
      </c>
      <c r="E17" s="81">
        <v>39</v>
      </c>
      <c r="F17" s="23">
        <v>1</v>
      </c>
      <c r="G17" s="81">
        <v>263</v>
      </c>
      <c r="H17" s="23">
        <v>2.1</v>
      </c>
    </row>
    <row r="18" spans="2:8" ht="23.25" customHeight="1" x14ac:dyDescent="0.25">
      <c r="B18" s="143" t="s">
        <v>237</v>
      </c>
      <c r="C18" s="81">
        <v>147</v>
      </c>
      <c r="D18" s="23">
        <v>1.8</v>
      </c>
      <c r="E18" s="81">
        <v>77</v>
      </c>
      <c r="F18" s="23">
        <v>1.9</v>
      </c>
      <c r="G18" s="81">
        <v>224</v>
      </c>
      <c r="H18" s="23">
        <v>1.8</v>
      </c>
    </row>
    <row r="19" spans="2:8" ht="24" customHeight="1" x14ac:dyDescent="0.25">
      <c r="B19" s="143" t="s">
        <v>238</v>
      </c>
      <c r="C19" s="81">
        <v>135</v>
      </c>
      <c r="D19" s="23">
        <v>1.6</v>
      </c>
      <c r="E19" s="81">
        <v>76</v>
      </c>
      <c r="F19" s="23">
        <v>1.9</v>
      </c>
      <c r="G19" s="81">
        <v>211</v>
      </c>
      <c r="H19" s="23">
        <v>1.7</v>
      </c>
    </row>
    <row r="20" spans="2:8" ht="35.25" customHeight="1" x14ac:dyDescent="0.25">
      <c r="B20" s="143" t="s">
        <v>239</v>
      </c>
      <c r="C20" s="81">
        <v>291</v>
      </c>
      <c r="D20" s="23">
        <v>3.5</v>
      </c>
      <c r="E20" s="81">
        <v>4</v>
      </c>
      <c r="F20" s="23">
        <v>0.1</v>
      </c>
      <c r="G20" s="81">
        <v>295</v>
      </c>
      <c r="H20" s="23">
        <v>2.4</v>
      </c>
    </row>
    <row r="21" spans="2:8" ht="19.5" customHeight="1" x14ac:dyDescent="0.25">
      <c r="B21" s="143" t="s">
        <v>240</v>
      </c>
      <c r="C21" s="81">
        <v>77</v>
      </c>
      <c r="D21" s="23">
        <v>0.9</v>
      </c>
      <c r="E21" s="81">
        <v>222</v>
      </c>
      <c r="F21" s="23">
        <v>5.6</v>
      </c>
      <c r="G21" s="81">
        <v>299</v>
      </c>
      <c r="H21" s="23">
        <v>2.4</v>
      </c>
    </row>
    <row r="22" spans="2:8" ht="31.5" customHeight="1" x14ac:dyDescent="0.25">
      <c r="B22" s="143" t="s">
        <v>241</v>
      </c>
      <c r="C22" s="81">
        <v>77</v>
      </c>
      <c r="D22" s="23">
        <v>0.9</v>
      </c>
      <c r="E22" s="81">
        <v>32</v>
      </c>
      <c r="F22" s="23">
        <v>0.8</v>
      </c>
      <c r="G22" s="81">
        <v>109</v>
      </c>
      <c r="H22" s="23">
        <v>0.9</v>
      </c>
    </row>
    <row r="23" spans="2:8" ht="18.75" customHeight="1" x14ac:dyDescent="0.25">
      <c r="B23" s="143" t="s">
        <v>242</v>
      </c>
      <c r="C23" s="81">
        <v>31</v>
      </c>
      <c r="D23" s="23">
        <v>0.4</v>
      </c>
      <c r="E23" s="81">
        <v>49</v>
      </c>
      <c r="F23" s="23">
        <v>1.2</v>
      </c>
      <c r="G23" s="81">
        <v>80</v>
      </c>
      <c r="H23" s="23">
        <v>0.6</v>
      </c>
    </row>
    <row r="24" spans="2:8" ht="19.5" customHeight="1" x14ac:dyDescent="0.25">
      <c r="B24" s="143" t="s">
        <v>243</v>
      </c>
      <c r="C24" s="81">
        <v>32</v>
      </c>
      <c r="D24" s="23">
        <v>0.4</v>
      </c>
      <c r="E24" s="81">
        <v>59</v>
      </c>
      <c r="F24" s="23">
        <v>1.5</v>
      </c>
      <c r="G24" s="81">
        <v>91</v>
      </c>
      <c r="H24" s="23">
        <v>0.7</v>
      </c>
    </row>
    <row r="25" spans="2:8" ht="22.5" customHeight="1" x14ac:dyDescent="0.25">
      <c r="B25" s="143" t="s">
        <v>244</v>
      </c>
      <c r="C25" s="81">
        <v>730</v>
      </c>
      <c r="D25" s="23">
        <v>8.6999999999999993</v>
      </c>
      <c r="E25" s="81">
        <v>456</v>
      </c>
      <c r="F25" s="23">
        <v>11.4</v>
      </c>
      <c r="G25" s="81">
        <v>1186</v>
      </c>
      <c r="H25" s="23">
        <v>9.6</v>
      </c>
    </row>
    <row r="26" spans="2:8" ht="31.5" customHeight="1" x14ac:dyDescent="0.25">
      <c r="B26" s="143" t="s">
        <v>245</v>
      </c>
      <c r="C26" s="81">
        <v>219</v>
      </c>
      <c r="D26" s="23">
        <v>2.6</v>
      </c>
      <c r="E26" s="81">
        <v>123</v>
      </c>
      <c r="F26" s="23">
        <v>3.1</v>
      </c>
      <c r="G26" s="81">
        <v>342</v>
      </c>
      <c r="H26" s="23">
        <v>2.8</v>
      </c>
    </row>
    <row r="27" spans="2:8" ht="30" customHeight="1" x14ac:dyDescent="0.25">
      <c r="B27" s="143" t="s">
        <v>246</v>
      </c>
      <c r="C27" s="81">
        <v>358</v>
      </c>
      <c r="D27" s="23">
        <v>4.3</v>
      </c>
      <c r="E27" s="81">
        <v>28</v>
      </c>
      <c r="F27" s="23">
        <v>0.7</v>
      </c>
      <c r="G27" s="81">
        <v>386</v>
      </c>
      <c r="H27" s="23">
        <v>3.1</v>
      </c>
    </row>
    <row r="28" spans="2:8" ht="39.75" customHeight="1" x14ac:dyDescent="0.25">
      <c r="B28" s="143" t="s">
        <v>247</v>
      </c>
      <c r="C28" s="81">
        <v>8030</v>
      </c>
      <c r="D28" s="23">
        <v>95.9</v>
      </c>
      <c r="E28" s="81">
        <v>3591</v>
      </c>
      <c r="F28" s="23">
        <v>90.1</v>
      </c>
      <c r="G28" s="81">
        <v>11621</v>
      </c>
      <c r="H28" s="23">
        <v>94</v>
      </c>
    </row>
    <row r="29" spans="2:8" ht="24" customHeight="1" x14ac:dyDescent="0.25">
      <c r="B29" s="143" t="s">
        <v>248</v>
      </c>
      <c r="C29" s="81">
        <v>342</v>
      </c>
      <c r="D29" s="23">
        <v>4.0999999999999996</v>
      </c>
      <c r="E29" s="81">
        <v>395</v>
      </c>
      <c r="F29" s="23">
        <v>9.9</v>
      </c>
      <c r="G29" s="81">
        <v>737</v>
      </c>
      <c r="H29" s="23">
        <v>6</v>
      </c>
    </row>
    <row r="30" spans="2:8" x14ac:dyDescent="0.25">
      <c r="B30" s="301" t="s">
        <v>249</v>
      </c>
      <c r="C30" s="302">
        <v>8372</v>
      </c>
      <c r="D30" s="37">
        <v>100</v>
      </c>
      <c r="E30" s="302">
        <v>3986</v>
      </c>
      <c r="F30" s="87">
        <v>100</v>
      </c>
      <c r="G30" s="302">
        <v>12358</v>
      </c>
      <c r="H30" s="87">
        <v>100</v>
      </c>
    </row>
    <row r="31" spans="2:8" ht="16.5" x14ac:dyDescent="0.25">
      <c r="B31" s="432" t="s">
        <v>250</v>
      </c>
      <c r="C31" s="433"/>
      <c r="D31" s="433"/>
      <c r="E31" s="433"/>
      <c r="F31" s="433"/>
      <c r="G31" s="433"/>
      <c r="H31" s="433"/>
    </row>
    <row r="32" spans="2:8" ht="16.5" x14ac:dyDescent="0.3">
      <c r="B32" s="428" t="s">
        <v>251</v>
      </c>
      <c r="C32" s="429"/>
      <c r="D32" s="429"/>
      <c r="E32" s="429"/>
      <c r="F32" s="429"/>
      <c r="G32" s="429"/>
      <c r="H32" s="429"/>
    </row>
  </sheetData>
  <mergeCells count="6">
    <mergeCell ref="B32:H32"/>
    <mergeCell ref="B4:B5"/>
    <mergeCell ref="C4:D4"/>
    <mergeCell ref="E4:F4"/>
    <mergeCell ref="G4:H4"/>
    <mergeCell ref="B31:H3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1"/>
  <sheetViews>
    <sheetView workbookViewId="0">
      <selection activeCell="M8" sqref="M8"/>
    </sheetView>
  </sheetViews>
  <sheetFormatPr defaultRowHeight="15" x14ac:dyDescent="0.25"/>
  <sheetData>
    <row r="2" spans="2:10" x14ac:dyDescent="0.25">
      <c r="B2" s="256" t="s">
        <v>206</v>
      </c>
      <c r="C2" s="43"/>
      <c r="D2" s="43"/>
      <c r="E2" s="43"/>
      <c r="F2" s="43"/>
      <c r="G2" s="43"/>
      <c r="H2" s="43"/>
      <c r="I2" s="43"/>
      <c r="J2" s="43"/>
    </row>
    <row r="3" spans="2:10" x14ac:dyDescent="0.25">
      <c r="B3" s="79" t="s">
        <v>207</v>
      </c>
      <c r="C3" s="43"/>
      <c r="D3" s="43"/>
      <c r="E3" s="43"/>
      <c r="F3" s="43"/>
      <c r="G3" s="43"/>
      <c r="H3" s="43"/>
      <c r="I3" s="43"/>
      <c r="J3" s="43"/>
    </row>
    <row r="4" spans="2:10" x14ac:dyDescent="0.25">
      <c r="B4" s="401" t="s">
        <v>208</v>
      </c>
      <c r="C4" s="434" t="s">
        <v>6</v>
      </c>
      <c r="D4" s="434"/>
      <c r="E4" s="434"/>
      <c r="F4" s="434"/>
      <c r="G4" s="435" t="s">
        <v>7</v>
      </c>
      <c r="H4" s="435"/>
      <c r="I4" s="435"/>
      <c r="J4" s="435"/>
    </row>
    <row r="5" spans="2:10" ht="27" x14ac:dyDescent="0.25">
      <c r="B5" s="402"/>
      <c r="C5" s="257" t="s">
        <v>209</v>
      </c>
      <c r="D5" s="257" t="s">
        <v>210</v>
      </c>
      <c r="E5" s="257" t="s">
        <v>211</v>
      </c>
      <c r="F5" s="258" t="s">
        <v>24</v>
      </c>
      <c r="G5" s="257" t="s">
        <v>209</v>
      </c>
      <c r="H5" s="257" t="s">
        <v>210</v>
      </c>
      <c r="I5" s="257" t="s">
        <v>211</v>
      </c>
      <c r="J5" s="258" t="s">
        <v>24</v>
      </c>
    </row>
    <row r="6" spans="2:10" x14ac:dyDescent="0.25">
      <c r="B6" s="259"/>
      <c r="C6" s="436" t="s">
        <v>212</v>
      </c>
      <c r="D6" s="436"/>
      <c r="E6" s="436"/>
      <c r="F6" s="436"/>
      <c r="G6" s="436"/>
      <c r="H6" s="436"/>
      <c r="I6" s="436"/>
      <c r="J6" s="436"/>
    </row>
    <row r="7" spans="2:10" x14ac:dyDescent="0.25">
      <c r="B7" s="260" t="s">
        <v>213</v>
      </c>
      <c r="C7" s="261">
        <v>1</v>
      </c>
      <c r="D7" s="144">
        <v>2</v>
      </c>
      <c r="E7" s="261" t="s">
        <v>62</v>
      </c>
      <c r="F7" s="144">
        <v>3</v>
      </c>
      <c r="G7" s="81">
        <v>66</v>
      </c>
      <c r="H7" s="82">
        <v>581</v>
      </c>
      <c r="I7" s="81">
        <v>107</v>
      </c>
      <c r="J7" s="82">
        <v>754</v>
      </c>
    </row>
    <row r="8" spans="2:10" x14ac:dyDescent="0.25">
      <c r="B8" s="260" t="s">
        <v>214</v>
      </c>
      <c r="C8" s="261">
        <v>29</v>
      </c>
      <c r="D8" s="144">
        <v>18</v>
      </c>
      <c r="E8" s="261" t="s">
        <v>62</v>
      </c>
      <c r="F8" s="144">
        <v>47</v>
      </c>
      <c r="G8" s="81">
        <v>3033</v>
      </c>
      <c r="H8" s="82">
        <v>2049</v>
      </c>
      <c r="I8" s="81">
        <v>190</v>
      </c>
      <c r="J8" s="82">
        <v>5272</v>
      </c>
    </row>
    <row r="9" spans="2:10" x14ac:dyDescent="0.25">
      <c r="B9" s="260" t="s">
        <v>215</v>
      </c>
      <c r="C9" s="261">
        <v>46</v>
      </c>
      <c r="D9" s="144">
        <v>8</v>
      </c>
      <c r="E9" s="261">
        <v>4</v>
      </c>
      <c r="F9" s="144">
        <v>58</v>
      </c>
      <c r="G9" s="81">
        <v>2689</v>
      </c>
      <c r="H9" s="82">
        <v>919</v>
      </c>
      <c r="I9" s="81">
        <v>126</v>
      </c>
      <c r="J9" s="82">
        <v>3734</v>
      </c>
    </row>
    <row r="10" spans="2:10" x14ac:dyDescent="0.25">
      <c r="B10" s="260" t="s">
        <v>216</v>
      </c>
      <c r="C10" s="261">
        <v>44</v>
      </c>
      <c r="D10" s="144">
        <v>4</v>
      </c>
      <c r="E10" s="261">
        <v>5</v>
      </c>
      <c r="F10" s="144">
        <v>53</v>
      </c>
      <c r="G10" s="81">
        <v>2805</v>
      </c>
      <c r="H10" s="82">
        <v>953</v>
      </c>
      <c r="I10" s="81">
        <v>279</v>
      </c>
      <c r="J10" s="82">
        <v>4037</v>
      </c>
    </row>
    <row r="11" spans="2:10" x14ac:dyDescent="0.25">
      <c r="B11" s="260" t="s">
        <v>217</v>
      </c>
      <c r="C11" s="261">
        <v>24</v>
      </c>
      <c r="D11" s="144">
        <v>6</v>
      </c>
      <c r="E11" s="261">
        <v>11</v>
      </c>
      <c r="F11" s="144">
        <v>41</v>
      </c>
      <c r="G11" s="81">
        <v>978</v>
      </c>
      <c r="H11" s="82">
        <v>396</v>
      </c>
      <c r="I11" s="81">
        <v>326</v>
      </c>
      <c r="J11" s="82">
        <v>1700</v>
      </c>
    </row>
    <row r="12" spans="2:10" ht="27" x14ac:dyDescent="0.25">
      <c r="B12" s="260" t="s">
        <v>218</v>
      </c>
      <c r="C12" s="261">
        <v>2</v>
      </c>
      <c r="D12" s="144">
        <v>2</v>
      </c>
      <c r="E12" s="261">
        <v>1</v>
      </c>
      <c r="F12" s="144">
        <v>5</v>
      </c>
      <c r="G12" s="81">
        <v>112</v>
      </c>
      <c r="H12" s="82">
        <v>543</v>
      </c>
      <c r="I12" s="81">
        <v>12</v>
      </c>
      <c r="J12" s="82">
        <v>667</v>
      </c>
    </row>
    <row r="13" spans="2:10" x14ac:dyDescent="0.25">
      <c r="B13" s="262" t="s">
        <v>219</v>
      </c>
      <c r="C13" s="168">
        <v>146</v>
      </c>
      <c r="D13" s="168">
        <v>40</v>
      </c>
      <c r="E13" s="168">
        <v>21</v>
      </c>
      <c r="F13" s="168">
        <v>207</v>
      </c>
      <c r="G13" s="168">
        <v>9683</v>
      </c>
      <c r="H13" s="168">
        <v>5441</v>
      </c>
      <c r="I13" s="302">
        <v>1040</v>
      </c>
      <c r="J13" s="302">
        <v>16164</v>
      </c>
    </row>
    <row r="14" spans="2:10" x14ac:dyDescent="0.25">
      <c r="B14" s="259"/>
      <c r="C14" s="436" t="s">
        <v>220</v>
      </c>
      <c r="D14" s="436"/>
      <c r="E14" s="436"/>
      <c r="F14" s="436"/>
      <c r="G14" s="436"/>
      <c r="H14" s="436"/>
      <c r="I14" s="436"/>
      <c r="J14" s="436"/>
    </row>
    <row r="15" spans="2:10" x14ac:dyDescent="0.25">
      <c r="B15" s="260" t="s">
        <v>213</v>
      </c>
      <c r="C15" s="22">
        <v>0.68493150684931503</v>
      </c>
      <c r="D15" s="23">
        <v>5</v>
      </c>
      <c r="E15" s="22" t="s">
        <v>62</v>
      </c>
      <c r="F15" s="23">
        <v>1.4492753623188406</v>
      </c>
      <c r="G15" s="22">
        <v>0.68160693999793454</v>
      </c>
      <c r="H15" s="23">
        <v>10.67818415732402</v>
      </c>
      <c r="I15" s="22">
        <v>10.288461538461538</v>
      </c>
      <c r="J15" s="23">
        <v>4.6646869586735962</v>
      </c>
    </row>
    <row r="16" spans="2:10" x14ac:dyDescent="0.25">
      <c r="B16" s="260" t="s">
        <v>214</v>
      </c>
      <c r="C16" s="22">
        <v>19.863013698630137</v>
      </c>
      <c r="D16" s="23">
        <v>45</v>
      </c>
      <c r="E16" s="22" t="s">
        <v>62</v>
      </c>
      <c r="F16" s="23">
        <v>22.705314009661837</v>
      </c>
      <c r="G16" s="22">
        <v>31.322937106268718</v>
      </c>
      <c r="H16" s="23">
        <v>37.658518654659069</v>
      </c>
      <c r="I16" s="22">
        <v>18.269230769230766</v>
      </c>
      <c r="J16" s="23">
        <v>32.615689185845085</v>
      </c>
    </row>
    <row r="17" spans="2:10" x14ac:dyDescent="0.25">
      <c r="B17" s="260" t="s">
        <v>215</v>
      </c>
      <c r="C17" s="22">
        <v>31.506849315068493</v>
      </c>
      <c r="D17" s="23">
        <v>20</v>
      </c>
      <c r="E17" s="22">
        <v>19.047619047619047</v>
      </c>
      <c r="F17" s="23">
        <v>28.019323671497588</v>
      </c>
      <c r="G17" s="22">
        <v>27.770319115976456</v>
      </c>
      <c r="H17" s="23">
        <v>16.890277522514243</v>
      </c>
      <c r="I17" s="22">
        <v>12.115384615384615</v>
      </c>
      <c r="J17" s="23">
        <v>23.10071764414749</v>
      </c>
    </row>
    <row r="18" spans="2:10" x14ac:dyDescent="0.25">
      <c r="B18" s="260" t="s">
        <v>216</v>
      </c>
      <c r="C18" s="22">
        <v>30.136986301369863</v>
      </c>
      <c r="D18" s="23">
        <v>10</v>
      </c>
      <c r="E18" s="22">
        <v>23.809523809523807</v>
      </c>
      <c r="F18" s="23">
        <v>25.60386473429952</v>
      </c>
      <c r="G18" s="22">
        <v>28.968294949912217</v>
      </c>
      <c r="H18" s="23">
        <v>17.515162653923909</v>
      </c>
      <c r="I18" s="22">
        <v>26.826923076923077</v>
      </c>
      <c r="J18" s="23">
        <v>24.975253650086611</v>
      </c>
    </row>
    <row r="19" spans="2:10" x14ac:dyDescent="0.25">
      <c r="B19" s="260" t="s">
        <v>217</v>
      </c>
      <c r="C19" s="22">
        <v>16.43835616438356</v>
      </c>
      <c r="D19" s="23">
        <v>15</v>
      </c>
      <c r="E19" s="22">
        <v>52.380952380952387</v>
      </c>
      <c r="F19" s="23">
        <v>19.806763285024154</v>
      </c>
      <c r="G19" s="22">
        <v>10.100175565423939</v>
      </c>
      <c r="H19" s="23">
        <v>7.2780738834773029</v>
      </c>
      <c r="I19" s="22">
        <v>31.346153846153847</v>
      </c>
      <c r="J19" s="23">
        <v>10.517198713189805</v>
      </c>
    </row>
    <row r="20" spans="2:10" ht="27" x14ac:dyDescent="0.25">
      <c r="B20" s="260" t="s">
        <v>218</v>
      </c>
      <c r="C20" s="22">
        <v>1.3698630136986301</v>
      </c>
      <c r="D20" s="23">
        <v>5</v>
      </c>
      <c r="E20" s="22">
        <v>4.7619047619047619</v>
      </c>
      <c r="F20" s="23">
        <v>2.4154589371980677</v>
      </c>
      <c r="G20" s="22">
        <v>1.1566663224207374</v>
      </c>
      <c r="H20" s="23">
        <v>9.9797831281014524</v>
      </c>
      <c r="I20" s="22">
        <v>1.153846153846154</v>
      </c>
      <c r="J20" s="23">
        <v>4.1264538480574116</v>
      </c>
    </row>
    <row r="21" spans="2:10" x14ac:dyDescent="0.25">
      <c r="B21" s="262" t="s">
        <v>219</v>
      </c>
      <c r="C21" s="168">
        <v>100</v>
      </c>
      <c r="D21" s="168">
        <v>100</v>
      </c>
      <c r="E21" s="168">
        <v>100</v>
      </c>
      <c r="F21" s="168">
        <v>100</v>
      </c>
      <c r="G21" s="168">
        <v>100</v>
      </c>
      <c r="H21" s="168">
        <v>100</v>
      </c>
      <c r="I21" s="168">
        <v>100</v>
      </c>
      <c r="J21" s="168">
        <v>100</v>
      </c>
    </row>
  </sheetData>
  <mergeCells count="5">
    <mergeCell ref="B4:B5"/>
    <mergeCell ref="C4:F4"/>
    <mergeCell ref="G4:J4"/>
    <mergeCell ref="C6:J6"/>
    <mergeCell ref="C14:J1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2"/>
  <sheetViews>
    <sheetView workbookViewId="0">
      <selection activeCell="J15" sqref="J15"/>
    </sheetView>
  </sheetViews>
  <sheetFormatPr defaultRowHeight="15" x14ac:dyDescent="0.25"/>
  <sheetData>
    <row r="2" spans="2:7" x14ac:dyDescent="0.25">
      <c r="B2" s="256" t="s">
        <v>352</v>
      </c>
      <c r="C2" s="289"/>
      <c r="D2" s="289"/>
      <c r="E2" s="289"/>
      <c r="F2" s="289"/>
      <c r="G2" s="289"/>
    </row>
    <row r="3" spans="2:7" x14ac:dyDescent="0.25">
      <c r="B3" s="79" t="s">
        <v>342</v>
      </c>
      <c r="C3" s="289"/>
      <c r="D3" s="289"/>
      <c r="E3" s="289"/>
      <c r="F3" s="289"/>
      <c r="G3" s="289"/>
    </row>
    <row r="4" spans="2:7" ht="15" customHeight="1" x14ac:dyDescent="0.25">
      <c r="B4" s="398" t="s">
        <v>343</v>
      </c>
      <c r="C4" s="371" t="s">
        <v>6</v>
      </c>
      <c r="D4" s="371"/>
      <c r="E4" s="372" t="s">
        <v>7</v>
      </c>
      <c r="F4" s="372"/>
      <c r="G4" s="439" t="s">
        <v>344</v>
      </c>
    </row>
    <row r="5" spans="2:7" ht="40.5" x14ac:dyDescent="0.25">
      <c r="B5" s="438"/>
      <c r="C5" s="334" t="s">
        <v>75</v>
      </c>
      <c r="D5" s="334" t="s">
        <v>345</v>
      </c>
      <c r="E5" s="334" t="s">
        <v>346</v>
      </c>
      <c r="F5" s="334" t="s">
        <v>347</v>
      </c>
      <c r="G5" s="440"/>
    </row>
    <row r="6" spans="2:7" x14ac:dyDescent="0.25">
      <c r="B6" s="337"/>
      <c r="C6" s="437" t="s">
        <v>278</v>
      </c>
      <c r="D6" s="437"/>
      <c r="E6" s="437"/>
      <c r="F6" s="437"/>
      <c r="G6" s="337"/>
    </row>
    <row r="7" spans="2:7" x14ac:dyDescent="0.25">
      <c r="B7" s="143" t="s">
        <v>209</v>
      </c>
      <c r="C7" s="261">
        <v>128</v>
      </c>
      <c r="D7" s="23">
        <v>77.108433734939766</v>
      </c>
      <c r="E7" s="261">
        <v>7380</v>
      </c>
      <c r="F7" s="23">
        <v>71.574047134128605</v>
      </c>
      <c r="G7" s="22">
        <v>1.7048481619605753</v>
      </c>
    </row>
    <row r="8" spans="2:7" ht="27" x14ac:dyDescent="0.25">
      <c r="B8" s="143" t="s">
        <v>210</v>
      </c>
      <c r="C8" s="261">
        <v>23</v>
      </c>
      <c r="D8" s="23">
        <v>13.855421686746988</v>
      </c>
      <c r="E8" s="261">
        <v>2408</v>
      </c>
      <c r="F8" s="23">
        <v>23.35369993211134</v>
      </c>
      <c r="G8" s="22">
        <v>0.94611271081859316</v>
      </c>
    </row>
    <row r="9" spans="2:7" x14ac:dyDescent="0.25">
      <c r="B9" s="143" t="s">
        <v>211</v>
      </c>
      <c r="C9" s="261">
        <v>15</v>
      </c>
      <c r="D9" s="23">
        <v>9.0361445783132535</v>
      </c>
      <c r="E9" s="261">
        <v>523</v>
      </c>
      <c r="F9" s="23">
        <v>5.0722529337600619</v>
      </c>
      <c r="G9" s="22">
        <v>2.7881040892193307</v>
      </c>
    </row>
    <row r="10" spans="2:7" ht="27" x14ac:dyDescent="0.25">
      <c r="B10" s="338" t="s">
        <v>348</v>
      </c>
      <c r="C10" s="339">
        <v>166</v>
      </c>
      <c r="D10" s="340">
        <v>100</v>
      </c>
      <c r="E10" s="339">
        <v>10311</v>
      </c>
      <c r="F10" s="340">
        <v>100</v>
      </c>
      <c r="G10" s="341">
        <v>1.584423021857402</v>
      </c>
    </row>
    <row r="11" spans="2:7" x14ac:dyDescent="0.25">
      <c r="B11" s="337"/>
      <c r="C11" s="437" t="s">
        <v>279</v>
      </c>
      <c r="D11" s="437"/>
      <c r="E11" s="437"/>
      <c r="F11" s="437"/>
      <c r="G11" s="342"/>
    </row>
    <row r="12" spans="2:7" x14ac:dyDescent="0.25">
      <c r="B12" s="143" t="s">
        <v>209</v>
      </c>
      <c r="C12" s="261">
        <v>18</v>
      </c>
      <c r="D12" s="23">
        <v>43.902439024390247</v>
      </c>
      <c r="E12" s="261">
        <v>2303</v>
      </c>
      <c r="F12" s="23">
        <v>39.347343242781477</v>
      </c>
      <c r="G12" s="22">
        <v>0.77552778974579917</v>
      </c>
    </row>
    <row r="13" spans="2:7" ht="27" x14ac:dyDescent="0.25">
      <c r="B13" s="143" t="s">
        <v>210</v>
      </c>
      <c r="C13" s="261">
        <v>17</v>
      </c>
      <c r="D13" s="23">
        <v>41.463414634146339</v>
      </c>
      <c r="E13" s="261">
        <v>3033</v>
      </c>
      <c r="F13" s="23">
        <v>51.819579702716553</v>
      </c>
      <c r="G13" s="22">
        <v>0.55737704918032793</v>
      </c>
    </row>
    <row r="14" spans="2:7" x14ac:dyDescent="0.25">
      <c r="B14" s="143" t="s">
        <v>211</v>
      </c>
      <c r="C14" s="261">
        <v>6</v>
      </c>
      <c r="D14" s="23">
        <v>14.634146341463413</v>
      </c>
      <c r="E14" s="261">
        <v>517</v>
      </c>
      <c r="F14" s="23">
        <v>8.833077054501965</v>
      </c>
      <c r="G14" s="22">
        <v>1.1472275334608031</v>
      </c>
    </row>
    <row r="15" spans="2:7" ht="27" x14ac:dyDescent="0.25">
      <c r="B15" s="338" t="s">
        <v>349</v>
      </c>
      <c r="C15" s="339">
        <v>41</v>
      </c>
      <c r="D15" s="340">
        <v>100</v>
      </c>
      <c r="E15" s="339">
        <v>5853</v>
      </c>
      <c r="F15" s="340">
        <v>100</v>
      </c>
      <c r="G15" s="341">
        <v>0.69562266711910414</v>
      </c>
    </row>
    <row r="16" spans="2:7" x14ac:dyDescent="0.25">
      <c r="B16" s="337"/>
      <c r="C16" s="437" t="s">
        <v>350</v>
      </c>
      <c r="D16" s="437"/>
      <c r="E16" s="437"/>
      <c r="F16" s="437"/>
      <c r="G16" s="342"/>
    </row>
    <row r="17" spans="2:7" x14ac:dyDescent="0.25">
      <c r="B17" s="143" t="s">
        <v>209</v>
      </c>
      <c r="C17" s="261">
        <v>146</v>
      </c>
      <c r="D17" s="23">
        <v>70.531400966183583</v>
      </c>
      <c r="E17" s="261">
        <v>9683</v>
      </c>
      <c r="F17" s="23">
        <v>59.904726552833452</v>
      </c>
      <c r="G17" s="22">
        <v>1.485400345915149</v>
      </c>
    </row>
    <row r="18" spans="2:7" ht="27" x14ac:dyDescent="0.25">
      <c r="B18" s="143" t="s">
        <v>210</v>
      </c>
      <c r="C18" s="261">
        <v>40</v>
      </c>
      <c r="D18" s="23">
        <v>19.323671497584542</v>
      </c>
      <c r="E18" s="261">
        <v>5441</v>
      </c>
      <c r="F18" s="23">
        <v>33.661222469685718</v>
      </c>
      <c r="G18" s="22">
        <v>0.72979383324210911</v>
      </c>
    </row>
    <row r="19" spans="2:7" x14ac:dyDescent="0.25">
      <c r="B19" s="143" t="s">
        <v>211</v>
      </c>
      <c r="C19" s="261">
        <v>21</v>
      </c>
      <c r="D19" s="23">
        <v>10.144927536231885</v>
      </c>
      <c r="E19" s="261">
        <v>1040</v>
      </c>
      <c r="F19" s="23">
        <v>6.4340509774808226</v>
      </c>
      <c r="G19" s="22">
        <v>1.9792648444863337</v>
      </c>
    </row>
    <row r="20" spans="2:7" x14ac:dyDescent="0.25">
      <c r="B20" s="301" t="s">
        <v>24</v>
      </c>
      <c r="C20" s="168">
        <v>207</v>
      </c>
      <c r="D20" s="29">
        <v>100</v>
      </c>
      <c r="E20" s="302">
        <v>16164</v>
      </c>
      <c r="F20" s="29">
        <v>100</v>
      </c>
      <c r="G20" s="87">
        <v>1.2644310060472788</v>
      </c>
    </row>
    <row r="21" spans="2:7" x14ac:dyDescent="0.25">
      <c r="B21" s="343" t="s">
        <v>351</v>
      </c>
      <c r="C21" s="322"/>
      <c r="D21" s="322"/>
      <c r="E21" s="322"/>
      <c r="F21" s="322"/>
      <c r="G21" s="322"/>
    </row>
    <row r="22" spans="2:7" x14ac:dyDescent="0.25">
      <c r="B22" s="289"/>
      <c r="C22" s="289"/>
      <c r="D22" s="289"/>
      <c r="E22" s="289"/>
      <c r="F22" s="289"/>
      <c r="G22" s="289"/>
    </row>
  </sheetData>
  <mergeCells count="7">
    <mergeCell ref="C16:F16"/>
    <mergeCell ref="B4:B5"/>
    <mergeCell ref="C4:D4"/>
    <mergeCell ref="E4:F4"/>
    <mergeCell ref="G4:G5"/>
    <mergeCell ref="C6:F6"/>
    <mergeCell ref="C11:F11"/>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66"/>
  <sheetViews>
    <sheetView topLeftCell="B1" workbookViewId="0">
      <selection activeCell="N5" sqref="N5"/>
    </sheetView>
  </sheetViews>
  <sheetFormatPr defaultRowHeight="15" x14ac:dyDescent="0.25"/>
  <cols>
    <col min="2" max="2" width="20.85546875" customWidth="1"/>
  </cols>
  <sheetData>
    <row r="3" spans="2:11" x14ac:dyDescent="0.25">
      <c r="B3" s="152" t="s">
        <v>306</v>
      </c>
      <c r="C3" s="289"/>
      <c r="D3" s="289"/>
      <c r="E3" s="289"/>
      <c r="F3" s="289"/>
      <c r="G3" s="289"/>
      <c r="H3" s="289"/>
      <c r="I3" s="289"/>
      <c r="J3" s="289"/>
      <c r="K3" s="289"/>
    </row>
    <row r="4" spans="2:11" x14ac:dyDescent="0.25">
      <c r="B4" s="312" t="s">
        <v>99</v>
      </c>
      <c r="C4" s="289"/>
      <c r="D4" s="289"/>
      <c r="E4" s="289"/>
      <c r="F4" s="289"/>
      <c r="G4" s="289"/>
      <c r="H4" s="289"/>
      <c r="I4" s="289"/>
      <c r="J4" s="289"/>
      <c r="K4" s="289"/>
    </row>
    <row r="5" spans="2:11" x14ac:dyDescent="0.25">
      <c r="B5" s="134" t="s">
        <v>307</v>
      </c>
      <c r="C5" s="376" t="s">
        <v>5</v>
      </c>
      <c r="D5" s="376" t="s">
        <v>6</v>
      </c>
      <c r="E5" s="376" t="s">
        <v>7</v>
      </c>
      <c r="F5" s="376" t="s">
        <v>308</v>
      </c>
      <c r="G5" s="376" t="s">
        <v>309</v>
      </c>
      <c r="H5" s="376" t="s">
        <v>310</v>
      </c>
      <c r="I5" s="376" t="s">
        <v>31</v>
      </c>
      <c r="J5" s="376" t="s">
        <v>32</v>
      </c>
      <c r="K5" s="289"/>
    </row>
    <row r="6" spans="2:11" x14ac:dyDescent="0.25">
      <c r="B6" s="313" t="s">
        <v>311</v>
      </c>
      <c r="C6" s="376"/>
      <c r="D6" s="376"/>
      <c r="E6" s="376"/>
      <c r="F6" s="376"/>
      <c r="G6" s="376"/>
      <c r="H6" s="376"/>
      <c r="I6" s="376"/>
      <c r="J6" s="376"/>
      <c r="K6" s="289"/>
    </row>
    <row r="7" spans="2:11" x14ac:dyDescent="0.25">
      <c r="B7" s="314" t="s">
        <v>312</v>
      </c>
      <c r="C7" s="296">
        <v>168</v>
      </c>
      <c r="D7" s="306">
        <v>3</v>
      </c>
      <c r="E7" s="296">
        <v>303</v>
      </c>
      <c r="F7" s="332">
        <v>2.8697100397147399</v>
      </c>
      <c r="G7" s="331">
        <v>5.1244822137763197</v>
      </c>
      <c r="H7" s="332">
        <v>517.6</v>
      </c>
      <c r="I7" s="103">
        <v>1.78571428571429</v>
      </c>
      <c r="J7" s="332">
        <v>180.357142857143</v>
      </c>
      <c r="K7" s="289"/>
    </row>
    <row r="8" spans="2:11" x14ac:dyDescent="0.25">
      <c r="B8" s="315" t="s">
        <v>8</v>
      </c>
      <c r="C8" s="316">
        <v>560</v>
      </c>
      <c r="D8" s="317">
        <v>10</v>
      </c>
      <c r="E8" s="316">
        <v>1043</v>
      </c>
      <c r="F8" s="318">
        <v>3.7196079798875501</v>
      </c>
      <c r="G8" s="319">
        <v>6.64215710694205</v>
      </c>
      <c r="H8" s="318">
        <v>692.8</v>
      </c>
      <c r="I8" s="319">
        <v>1.78571428571429</v>
      </c>
      <c r="J8" s="318">
        <v>186.25</v>
      </c>
      <c r="K8" s="289"/>
    </row>
    <row r="9" spans="2:11" x14ac:dyDescent="0.25">
      <c r="B9" s="314" t="s">
        <v>313</v>
      </c>
      <c r="C9" s="296">
        <v>75</v>
      </c>
      <c r="D9" s="306">
        <v>2</v>
      </c>
      <c r="E9" s="296">
        <v>132</v>
      </c>
      <c r="F9" s="104">
        <v>2.29375334505696</v>
      </c>
      <c r="G9" s="103">
        <v>6.1166755868185598</v>
      </c>
      <c r="H9" s="104">
        <v>403.7</v>
      </c>
      <c r="I9" s="103">
        <v>2.6666666666666701</v>
      </c>
      <c r="J9" s="104">
        <v>176</v>
      </c>
      <c r="K9" s="289"/>
    </row>
    <row r="10" spans="2:11" x14ac:dyDescent="0.25">
      <c r="B10" s="314" t="s">
        <v>314</v>
      </c>
      <c r="C10" s="296">
        <v>103</v>
      </c>
      <c r="D10" s="306">
        <v>4</v>
      </c>
      <c r="E10" s="296">
        <v>170</v>
      </c>
      <c r="F10" s="104">
        <v>1.8285917180773199</v>
      </c>
      <c r="G10" s="103">
        <v>7.1013270604944303</v>
      </c>
      <c r="H10" s="104">
        <v>301.8</v>
      </c>
      <c r="I10" s="103">
        <v>3.8834951456310698</v>
      </c>
      <c r="J10" s="104">
        <v>165.04854368932001</v>
      </c>
      <c r="K10" s="289"/>
    </row>
    <row r="11" spans="2:11" x14ac:dyDescent="0.25">
      <c r="B11" s="314" t="s">
        <v>315</v>
      </c>
      <c r="C11" s="296">
        <v>108</v>
      </c>
      <c r="D11" s="306">
        <v>4</v>
      </c>
      <c r="E11" s="296">
        <v>182</v>
      </c>
      <c r="F11" s="104">
        <v>2.0720617013928901</v>
      </c>
      <c r="G11" s="103">
        <v>7.6743025977514296</v>
      </c>
      <c r="H11" s="104">
        <v>349.2</v>
      </c>
      <c r="I11" s="104">
        <v>3.7037037037037002</v>
      </c>
      <c r="J11" s="104">
        <v>168.51851851851899</v>
      </c>
      <c r="K11" s="289"/>
    </row>
    <row r="12" spans="2:11" x14ac:dyDescent="0.25">
      <c r="B12" s="314" t="s">
        <v>316</v>
      </c>
      <c r="C12" s="296">
        <v>165</v>
      </c>
      <c r="D12" s="306">
        <v>3</v>
      </c>
      <c r="E12" s="296">
        <v>325</v>
      </c>
      <c r="F12" s="104">
        <v>2.3366140338455001</v>
      </c>
      <c r="G12" s="103">
        <v>4.24838915244636</v>
      </c>
      <c r="H12" s="104">
        <v>460.2</v>
      </c>
      <c r="I12" s="103">
        <v>1.8181818181818199</v>
      </c>
      <c r="J12" s="104">
        <v>196.969696969697</v>
      </c>
      <c r="K12" s="289"/>
    </row>
    <row r="13" spans="2:11" x14ac:dyDescent="0.25">
      <c r="B13" s="315" t="s">
        <v>9</v>
      </c>
      <c r="C13" s="316">
        <v>1583</v>
      </c>
      <c r="D13" s="317">
        <v>12</v>
      </c>
      <c r="E13" s="316">
        <v>2464</v>
      </c>
      <c r="F13" s="318">
        <v>4.9224320483598598</v>
      </c>
      <c r="G13" s="319">
        <v>3.7314709147389999</v>
      </c>
      <c r="H13" s="318">
        <v>766.2</v>
      </c>
      <c r="I13" s="319">
        <v>0.75805432722678501</v>
      </c>
      <c r="J13" s="318">
        <v>155.653821857233</v>
      </c>
      <c r="K13" s="289"/>
    </row>
    <row r="14" spans="2:11" x14ac:dyDescent="0.25">
      <c r="B14" s="314" t="s">
        <v>317</v>
      </c>
      <c r="C14" s="296">
        <v>116</v>
      </c>
      <c r="D14" s="306">
        <v>5</v>
      </c>
      <c r="E14" s="296">
        <v>226</v>
      </c>
      <c r="F14" s="104">
        <v>2.1270938580164902</v>
      </c>
      <c r="G14" s="103">
        <v>9.1685080086917505</v>
      </c>
      <c r="H14" s="104">
        <v>414.4</v>
      </c>
      <c r="I14" s="103">
        <v>4.31034482758621</v>
      </c>
      <c r="J14" s="104">
        <v>194.827586206897</v>
      </c>
      <c r="K14" s="289"/>
    </row>
    <row r="15" spans="2:11" x14ac:dyDescent="0.25">
      <c r="B15" s="314" t="s">
        <v>318</v>
      </c>
      <c r="C15" s="296">
        <v>93</v>
      </c>
      <c r="D15" s="306">
        <v>3</v>
      </c>
      <c r="E15" s="296">
        <v>140</v>
      </c>
      <c r="F15" s="104">
        <v>1.9324273781324</v>
      </c>
      <c r="G15" s="103">
        <v>6.2336367036529099</v>
      </c>
      <c r="H15" s="104">
        <v>290.89999999999998</v>
      </c>
      <c r="I15" s="103">
        <v>3.2258064516128999</v>
      </c>
      <c r="J15" s="104">
        <v>150.537634408602</v>
      </c>
      <c r="K15" s="289"/>
    </row>
    <row r="16" spans="2:11" x14ac:dyDescent="0.25">
      <c r="B16" s="314" t="s">
        <v>319</v>
      </c>
      <c r="C16" s="296">
        <v>64</v>
      </c>
      <c r="D16" s="306">
        <v>3</v>
      </c>
      <c r="E16" s="296">
        <v>112</v>
      </c>
      <c r="F16" s="104">
        <v>1.4646314392292401</v>
      </c>
      <c r="G16" s="103">
        <v>6.8654598713870501</v>
      </c>
      <c r="H16" s="104">
        <v>256.3</v>
      </c>
      <c r="I16" s="103">
        <v>4.6875</v>
      </c>
      <c r="J16" s="104">
        <v>175</v>
      </c>
      <c r="K16" s="289"/>
    </row>
    <row r="17" spans="2:11" x14ac:dyDescent="0.25">
      <c r="B17" s="314" t="s">
        <v>320</v>
      </c>
      <c r="C17" s="296">
        <v>118</v>
      </c>
      <c r="D17" s="82">
        <v>2</v>
      </c>
      <c r="E17" s="296">
        <v>188</v>
      </c>
      <c r="F17" s="104">
        <v>3.11058389350204</v>
      </c>
      <c r="G17" s="146">
        <v>5.2721760906814303</v>
      </c>
      <c r="H17" s="104" t="s">
        <v>341</v>
      </c>
      <c r="I17" s="146">
        <v>1.6949152542372901</v>
      </c>
      <c r="J17" s="104">
        <v>159.32203389830499</v>
      </c>
      <c r="K17" s="289"/>
    </row>
    <row r="18" spans="2:11" x14ac:dyDescent="0.25">
      <c r="B18" s="314" t="s">
        <v>321</v>
      </c>
      <c r="C18" s="296">
        <v>134</v>
      </c>
      <c r="D18" s="306">
        <v>2</v>
      </c>
      <c r="E18" s="296">
        <v>224</v>
      </c>
      <c r="F18" s="104">
        <v>2.2647568344107798</v>
      </c>
      <c r="G18" s="103">
        <v>3.3802340812101201</v>
      </c>
      <c r="H18" s="104">
        <v>378.6</v>
      </c>
      <c r="I18" s="103">
        <v>1.4925373134328399</v>
      </c>
      <c r="J18" s="104">
        <v>167.16417910447799</v>
      </c>
      <c r="K18" s="289"/>
    </row>
    <row r="19" spans="2:11" x14ac:dyDescent="0.25">
      <c r="B19" s="314" t="s">
        <v>322</v>
      </c>
      <c r="C19" s="296">
        <v>139</v>
      </c>
      <c r="D19" s="306">
        <v>6</v>
      </c>
      <c r="E19" s="296">
        <v>224</v>
      </c>
      <c r="F19" s="104">
        <v>2.847164613226</v>
      </c>
      <c r="G19" s="103">
        <v>12.2899191937813</v>
      </c>
      <c r="H19" s="104">
        <v>458.8</v>
      </c>
      <c r="I19" s="103">
        <v>4.3165467625899296</v>
      </c>
      <c r="J19" s="104">
        <v>161.15107913669101</v>
      </c>
      <c r="K19" s="289"/>
    </row>
    <row r="20" spans="2:11" x14ac:dyDescent="0.25">
      <c r="B20" s="314" t="s">
        <v>323</v>
      </c>
      <c r="C20" s="296">
        <v>76</v>
      </c>
      <c r="D20" s="306">
        <v>1</v>
      </c>
      <c r="E20" s="296">
        <v>122</v>
      </c>
      <c r="F20" s="104">
        <v>2.3940401001716798</v>
      </c>
      <c r="G20" s="103">
        <v>3.15005276338379</v>
      </c>
      <c r="H20" s="104">
        <v>384.3</v>
      </c>
      <c r="I20" s="103">
        <v>1.31578947368421</v>
      </c>
      <c r="J20" s="104">
        <v>160.52631578947401</v>
      </c>
      <c r="K20" s="289"/>
    </row>
    <row r="21" spans="2:11" x14ac:dyDescent="0.25">
      <c r="B21" s="314" t="s">
        <v>324</v>
      </c>
      <c r="C21" s="296">
        <v>88</v>
      </c>
      <c r="D21" s="82">
        <v>2</v>
      </c>
      <c r="E21" s="296">
        <v>183</v>
      </c>
      <c r="F21" s="104">
        <v>2.8441226851103698</v>
      </c>
      <c r="G21" s="146">
        <v>6.4639151934326602</v>
      </c>
      <c r="H21" s="104">
        <v>591.4</v>
      </c>
      <c r="I21" s="146">
        <v>2.2727272727272698</v>
      </c>
      <c r="J21" s="104">
        <v>207.95454545454501</v>
      </c>
      <c r="K21" s="289"/>
    </row>
    <row r="22" spans="2:11" x14ac:dyDescent="0.25">
      <c r="B22" s="314" t="s">
        <v>325</v>
      </c>
      <c r="C22" s="296">
        <v>76</v>
      </c>
      <c r="D22" s="82">
        <v>2</v>
      </c>
      <c r="E22" s="296">
        <v>143</v>
      </c>
      <c r="F22" s="104">
        <v>1.57058866076318</v>
      </c>
      <c r="G22" s="146">
        <v>4.1331280546399496</v>
      </c>
      <c r="H22" s="104">
        <v>295.5</v>
      </c>
      <c r="I22" s="146">
        <v>2.6315789473684199</v>
      </c>
      <c r="J22" s="104">
        <v>188.157894736842</v>
      </c>
      <c r="K22" s="289"/>
    </row>
    <row r="23" spans="2:11" x14ac:dyDescent="0.25">
      <c r="B23" s="314" t="s">
        <v>326</v>
      </c>
      <c r="C23" s="296">
        <v>50</v>
      </c>
      <c r="D23" s="82">
        <v>6</v>
      </c>
      <c r="E23" s="296">
        <v>97</v>
      </c>
      <c r="F23" s="104">
        <v>1.5287247378237101</v>
      </c>
      <c r="G23" s="146">
        <v>18.3446968538845</v>
      </c>
      <c r="H23" s="104">
        <v>296.60000000000002</v>
      </c>
      <c r="I23" s="146">
        <v>12</v>
      </c>
      <c r="J23" s="104">
        <v>194</v>
      </c>
      <c r="K23" s="289"/>
    </row>
    <row r="24" spans="2:11" x14ac:dyDescent="0.25">
      <c r="B24" s="315" t="s">
        <v>10</v>
      </c>
      <c r="C24" s="316">
        <v>544</v>
      </c>
      <c r="D24" s="220">
        <v>4</v>
      </c>
      <c r="E24" s="316">
        <v>859</v>
      </c>
      <c r="F24" s="318">
        <v>2.77601300235502</v>
      </c>
      <c r="G24" s="320">
        <v>2.0411860311434</v>
      </c>
      <c r="H24" s="318">
        <v>438.3</v>
      </c>
      <c r="I24" s="320">
        <v>0.73529411764705899</v>
      </c>
      <c r="J24" s="318">
        <v>157.904411764706</v>
      </c>
      <c r="K24" s="289"/>
    </row>
    <row r="25" spans="2:11" x14ac:dyDescent="0.25">
      <c r="B25" s="315" t="s">
        <v>11</v>
      </c>
      <c r="C25" s="316">
        <v>402</v>
      </c>
      <c r="D25" s="220">
        <v>2</v>
      </c>
      <c r="E25" s="316">
        <v>618</v>
      </c>
      <c r="F25" s="318">
        <v>4.6556606231868098</v>
      </c>
      <c r="G25" s="320">
        <v>2.3162490662620998</v>
      </c>
      <c r="H25" s="318">
        <v>715.7</v>
      </c>
      <c r="I25" s="320">
        <v>0.49751243781094501</v>
      </c>
      <c r="J25" s="318">
        <v>153.73134328358199</v>
      </c>
      <c r="K25" s="289"/>
    </row>
    <row r="26" spans="2:11" x14ac:dyDescent="0.25">
      <c r="B26" s="314" t="s">
        <v>327</v>
      </c>
      <c r="C26" s="296">
        <v>123</v>
      </c>
      <c r="D26" s="82">
        <v>4</v>
      </c>
      <c r="E26" s="296">
        <v>202</v>
      </c>
      <c r="F26" s="104">
        <v>3.0985489721886301</v>
      </c>
      <c r="G26" s="146">
        <v>10.0765820233777</v>
      </c>
      <c r="H26" s="104">
        <v>508.9</v>
      </c>
      <c r="I26" s="146">
        <v>3.2520325203252001</v>
      </c>
      <c r="J26" s="104">
        <v>164.22764227642301</v>
      </c>
      <c r="K26" s="289"/>
    </row>
    <row r="27" spans="2:11" x14ac:dyDescent="0.25">
      <c r="B27" s="314" t="s">
        <v>328</v>
      </c>
      <c r="C27" s="296">
        <v>80</v>
      </c>
      <c r="D27" s="82">
        <v>2</v>
      </c>
      <c r="E27" s="296">
        <v>135</v>
      </c>
      <c r="F27" s="104">
        <v>2.2198174200172001</v>
      </c>
      <c r="G27" s="146">
        <v>5.5495435500430101</v>
      </c>
      <c r="H27" s="104">
        <v>374.6</v>
      </c>
      <c r="I27" s="146">
        <v>2.5</v>
      </c>
      <c r="J27" s="104">
        <v>168.75</v>
      </c>
      <c r="K27" s="289"/>
    </row>
    <row r="28" spans="2:11" x14ac:dyDescent="0.25">
      <c r="B28" s="314" t="s">
        <v>329</v>
      </c>
      <c r="C28" s="296">
        <v>89</v>
      </c>
      <c r="D28" s="82">
        <v>2</v>
      </c>
      <c r="E28" s="296">
        <v>164</v>
      </c>
      <c r="F28" s="104">
        <v>2.8716161713935402</v>
      </c>
      <c r="G28" s="146">
        <v>6.4530700480753698</v>
      </c>
      <c r="H28" s="104">
        <v>529.20000000000005</v>
      </c>
      <c r="I28" s="146">
        <v>2.2471910112359601</v>
      </c>
      <c r="J28" s="104">
        <v>184.26966292134799</v>
      </c>
      <c r="K28" s="289"/>
    </row>
    <row r="29" spans="2:11" x14ac:dyDescent="0.25">
      <c r="B29" s="315" t="s">
        <v>12</v>
      </c>
      <c r="C29" s="316">
        <v>424</v>
      </c>
      <c r="D29" s="220">
        <v>5</v>
      </c>
      <c r="E29" s="316">
        <v>625</v>
      </c>
      <c r="F29" s="318">
        <v>4.4212030051667597</v>
      </c>
      <c r="G29" s="320">
        <v>5.2136827891117399</v>
      </c>
      <c r="H29" s="318">
        <v>651.70000000000005</v>
      </c>
      <c r="I29" s="320">
        <v>1.17924528301887</v>
      </c>
      <c r="J29" s="318">
        <v>147.405660377358</v>
      </c>
      <c r="K29" s="289"/>
    </row>
    <row r="30" spans="2:11" x14ac:dyDescent="0.25">
      <c r="B30" s="314" t="s">
        <v>330</v>
      </c>
      <c r="C30" s="296">
        <v>109</v>
      </c>
      <c r="D30" s="82">
        <v>2</v>
      </c>
      <c r="E30" s="296">
        <v>188</v>
      </c>
      <c r="F30" s="104">
        <v>3.4813158735228402</v>
      </c>
      <c r="G30" s="146">
        <v>6.3877355477483198</v>
      </c>
      <c r="H30" s="104">
        <v>600.4</v>
      </c>
      <c r="I30" s="146">
        <v>1.8348623853210999</v>
      </c>
      <c r="J30" s="104">
        <v>172.47706422018399</v>
      </c>
      <c r="K30" s="289"/>
    </row>
    <row r="31" spans="2:11" x14ac:dyDescent="0.25">
      <c r="B31" s="315" t="s">
        <v>331</v>
      </c>
      <c r="C31" s="316">
        <v>166</v>
      </c>
      <c r="D31" s="220">
        <v>1</v>
      </c>
      <c r="E31" s="316">
        <v>307</v>
      </c>
      <c r="F31" s="318">
        <v>1.66852616872217</v>
      </c>
      <c r="G31" s="320">
        <v>1.0051362462181701</v>
      </c>
      <c r="H31" s="318">
        <v>308.60000000000002</v>
      </c>
      <c r="I31" s="320">
        <v>0.60240963855421703</v>
      </c>
      <c r="J31" s="318">
        <v>184.93975903614501</v>
      </c>
      <c r="K31" s="289"/>
    </row>
    <row r="32" spans="2:11" x14ac:dyDescent="0.25">
      <c r="B32" s="315" t="s">
        <v>332</v>
      </c>
      <c r="C32" s="316">
        <v>238</v>
      </c>
      <c r="D32" s="220">
        <v>3</v>
      </c>
      <c r="E32" s="316">
        <v>422</v>
      </c>
      <c r="F32" s="318">
        <v>2.5201185938161799</v>
      </c>
      <c r="G32" s="320">
        <v>3.1766200762388799</v>
      </c>
      <c r="H32" s="318">
        <v>446.8</v>
      </c>
      <c r="I32" s="320">
        <v>1.26050420168067</v>
      </c>
      <c r="J32" s="318">
        <v>177.31092436974799</v>
      </c>
      <c r="K32" s="289"/>
    </row>
    <row r="33" spans="2:11" x14ac:dyDescent="0.25">
      <c r="B33" s="314" t="s">
        <v>333</v>
      </c>
      <c r="C33" s="296">
        <v>128</v>
      </c>
      <c r="D33" s="82">
        <v>1</v>
      </c>
      <c r="E33" s="296">
        <v>196</v>
      </c>
      <c r="F33" s="104">
        <v>2.3255391435475401</v>
      </c>
      <c r="G33" s="146">
        <v>1.8168274558965101</v>
      </c>
      <c r="H33" s="104">
        <v>356.1</v>
      </c>
      <c r="I33" s="146">
        <v>0.78125</v>
      </c>
      <c r="J33" s="104">
        <v>153.125</v>
      </c>
      <c r="K33" s="289"/>
    </row>
    <row r="34" spans="2:11" x14ac:dyDescent="0.25">
      <c r="B34" s="315" t="s">
        <v>334</v>
      </c>
      <c r="C34" s="316">
        <v>141</v>
      </c>
      <c r="D34" s="220">
        <v>2</v>
      </c>
      <c r="E34" s="316">
        <v>231</v>
      </c>
      <c r="F34" s="318">
        <v>2.5209633298170999</v>
      </c>
      <c r="G34" s="320">
        <v>3.57583451037886</v>
      </c>
      <c r="H34" s="318">
        <v>413</v>
      </c>
      <c r="I34" s="320">
        <v>1.4184397163120599</v>
      </c>
      <c r="J34" s="318">
        <v>163.82978723404301</v>
      </c>
      <c r="K34" s="289"/>
    </row>
    <row r="35" spans="2:11" x14ac:dyDescent="0.25">
      <c r="B35" s="315" t="s">
        <v>335</v>
      </c>
      <c r="C35" s="316">
        <f>SUM(C7:C34)</f>
        <v>6160</v>
      </c>
      <c r="D35" s="317">
        <f>SUM(D7:D34)</f>
        <v>98</v>
      </c>
      <c r="E35" s="316">
        <f>SUM(E7:E34)</f>
        <v>10225</v>
      </c>
      <c r="F35" s="318">
        <f>C35/1999662*1000</f>
        <v>3.080520607982749</v>
      </c>
      <c r="G35" s="319">
        <f>98/1999662*100000</f>
        <v>4.9008282399725553</v>
      </c>
      <c r="H35" s="318">
        <f>E35/1999662*100000</f>
        <v>511.33641585427938</v>
      </c>
      <c r="I35" s="319">
        <f>D35/C35*100</f>
        <v>1.5909090909090908</v>
      </c>
      <c r="J35" s="318">
        <f>E35/C35*100</f>
        <v>165.99025974025975</v>
      </c>
      <c r="K35" s="289"/>
    </row>
    <row r="36" spans="2:11" x14ac:dyDescent="0.25">
      <c r="B36" s="315" t="s">
        <v>336</v>
      </c>
      <c r="C36" s="316">
        <f>9679-C35</f>
        <v>3519</v>
      </c>
      <c r="D36" s="317">
        <f>207-D35</f>
        <v>109</v>
      </c>
      <c r="E36" s="316">
        <f>16164-E35</f>
        <v>5939</v>
      </c>
      <c r="F36" s="318">
        <f>C36/(4018675-1999662)*1000</f>
        <v>1.7429308280828306</v>
      </c>
      <c r="G36" s="319">
        <f>D36/(4018675-1999662)*100000</f>
        <v>5.3986774726066642</v>
      </c>
      <c r="H36" s="318">
        <f>E36/(4018675-1999662)*100000</f>
        <v>294.15362853037601</v>
      </c>
      <c r="I36" s="319">
        <f>109/3519*100</f>
        <v>3.0974708724069338</v>
      </c>
      <c r="J36" s="318">
        <f>E36/C36*100</f>
        <v>168.76953680022731</v>
      </c>
      <c r="K36" s="289"/>
    </row>
    <row r="37" spans="2:11" x14ac:dyDescent="0.25">
      <c r="B37" s="301" t="s">
        <v>24</v>
      </c>
      <c r="C37" s="302">
        <f>SUM(C35:C36)</f>
        <v>9679</v>
      </c>
      <c r="D37" s="303">
        <f>SUM(D35:D36)</f>
        <v>207</v>
      </c>
      <c r="E37" s="302">
        <f>SUM(E35:E36)</f>
        <v>16164</v>
      </c>
      <c r="F37" s="87">
        <f>C37/4018675*1000</f>
        <v>2.4085052909230034</v>
      </c>
      <c r="G37" s="87">
        <f>D36/4018675*100000</f>
        <v>2.7123367776692566</v>
      </c>
      <c r="H37" s="87">
        <f>E36/4018675*100000</f>
        <v>147.78502864750197</v>
      </c>
      <c r="I37" s="37">
        <f>D37/C37*100</f>
        <v>2.1386506870544477</v>
      </c>
      <c r="J37" s="87">
        <f>E37/C37*100</f>
        <v>167.00072321520818</v>
      </c>
      <c r="K37" s="289"/>
    </row>
    <row r="38" spans="2:11" x14ac:dyDescent="0.25">
      <c r="B38" s="321" t="s">
        <v>38</v>
      </c>
      <c r="C38" s="322"/>
      <c r="D38" s="322"/>
      <c r="E38" s="322"/>
      <c r="F38" s="322"/>
      <c r="G38" s="322"/>
      <c r="H38" s="322"/>
      <c r="I38" s="322"/>
      <c r="J38" s="322"/>
      <c r="K38" s="289"/>
    </row>
    <row r="39" spans="2:11" x14ac:dyDescent="0.25">
      <c r="B39" s="323" t="s">
        <v>39</v>
      </c>
      <c r="C39" s="310"/>
      <c r="D39" s="310"/>
      <c r="E39" s="310"/>
      <c r="F39" s="310"/>
      <c r="G39" s="310"/>
      <c r="H39" s="310"/>
      <c r="I39" s="310"/>
      <c r="J39" s="310"/>
      <c r="K39" s="289"/>
    </row>
    <row r="40" spans="2:11" x14ac:dyDescent="0.25">
      <c r="B40" s="289"/>
      <c r="C40" s="289"/>
      <c r="D40" s="289"/>
      <c r="E40" s="289"/>
      <c r="F40" s="289"/>
      <c r="G40" s="289"/>
      <c r="H40" s="289"/>
      <c r="I40" s="289"/>
      <c r="J40" s="289"/>
      <c r="K40" s="289"/>
    </row>
    <row r="41" spans="2:11" x14ac:dyDescent="0.25">
      <c r="B41" s="289"/>
      <c r="C41" s="289"/>
      <c r="D41" s="289"/>
      <c r="E41" s="289"/>
      <c r="F41" s="289"/>
      <c r="G41" s="289"/>
      <c r="H41" s="289"/>
      <c r="I41" s="289"/>
      <c r="J41" s="289"/>
      <c r="K41" s="289"/>
    </row>
    <row r="42" spans="2:11" x14ac:dyDescent="0.25">
      <c r="B42" s="289"/>
      <c r="C42" s="289"/>
      <c r="D42" s="289"/>
      <c r="E42" s="289"/>
      <c r="F42" s="289"/>
      <c r="G42" s="289"/>
      <c r="H42" s="289"/>
      <c r="I42" s="289"/>
      <c r="J42" s="289"/>
      <c r="K42" s="289"/>
    </row>
    <row r="43" spans="2:11" x14ac:dyDescent="0.25">
      <c r="B43" s="289"/>
      <c r="C43" s="289"/>
      <c r="D43" s="289"/>
      <c r="E43" s="289"/>
      <c r="F43" s="289"/>
      <c r="G43" s="289"/>
      <c r="H43" s="289"/>
      <c r="I43" s="289"/>
      <c r="J43" s="289"/>
      <c r="K43" s="289"/>
    </row>
    <row r="44" spans="2:11" x14ac:dyDescent="0.25">
      <c r="B44" s="289"/>
      <c r="C44" s="289"/>
      <c r="D44" s="289"/>
      <c r="E44" s="289"/>
      <c r="F44" s="289"/>
      <c r="G44" s="289"/>
      <c r="H44" s="289"/>
      <c r="I44" s="289"/>
      <c r="J44" s="289"/>
      <c r="K44" s="289"/>
    </row>
    <row r="45" spans="2:11" x14ac:dyDescent="0.25">
      <c r="B45" s="289"/>
      <c r="C45" s="289"/>
      <c r="D45" s="289"/>
      <c r="E45" s="289"/>
      <c r="F45" s="289"/>
      <c r="G45" s="289"/>
      <c r="H45" s="289"/>
      <c r="I45" s="289"/>
      <c r="J45" s="289"/>
      <c r="K45" s="289"/>
    </row>
    <row r="46" spans="2:11" x14ac:dyDescent="0.25">
      <c r="B46" s="289"/>
      <c r="C46" s="289"/>
      <c r="D46" s="289"/>
      <c r="E46" s="289"/>
      <c r="F46" s="289"/>
      <c r="G46" s="289"/>
      <c r="H46" s="289"/>
      <c r="I46" s="289"/>
      <c r="J46" s="289"/>
      <c r="K46" s="289"/>
    </row>
    <row r="47" spans="2:11" x14ac:dyDescent="0.25">
      <c r="B47" s="289"/>
      <c r="C47" s="289"/>
      <c r="D47" s="289"/>
      <c r="E47" s="289"/>
      <c r="F47" s="289"/>
      <c r="G47" s="289"/>
      <c r="H47" s="289"/>
      <c r="I47" s="289"/>
      <c r="J47" s="289"/>
      <c r="K47" s="289"/>
    </row>
    <row r="48" spans="2:11" x14ac:dyDescent="0.25">
      <c r="B48" s="289"/>
      <c r="C48" s="289"/>
      <c r="D48" s="289"/>
      <c r="E48" s="289"/>
      <c r="F48" s="289"/>
      <c r="G48" s="289"/>
      <c r="H48" s="289"/>
      <c r="I48" s="289"/>
      <c r="J48" s="289"/>
      <c r="K48" s="289"/>
    </row>
    <row r="49" spans="2:11" x14ac:dyDescent="0.25">
      <c r="B49" s="289"/>
      <c r="C49" s="289"/>
      <c r="D49" s="289"/>
      <c r="E49" s="289"/>
      <c r="F49" s="289"/>
      <c r="G49" s="289"/>
      <c r="H49" s="289"/>
      <c r="I49" s="289"/>
      <c r="J49" s="289"/>
      <c r="K49" s="289"/>
    </row>
    <row r="50" spans="2:11" x14ac:dyDescent="0.25">
      <c r="B50" s="289"/>
      <c r="C50" s="289"/>
      <c r="D50" s="289"/>
      <c r="E50" s="289"/>
      <c r="F50" s="289"/>
      <c r="G50" s="289"/>
      <c r="H50" s="289"/>
      <c r="I50" s="289"/>
      <c r="J50" s="289"/>
      <c r="K50" s="289"/>
    </row>
    <row r="51" spans="2:11" x14ac:dyDescent="0.25">
      <c r="B51" s="289"/>
      <c r="C51" s="289"/>
      <c r="D51" s="289"/>
      <c r="E51" s="289"/>
      <c r="F51" s="289"/>
      <c r="G51" s="289"/>
      <c r="H51" s="289"/>
      <c r="I51" s="289"/>
      <c r="J51" s="289"/>
      <c r="K51" s="289"/>
    </row>
    <row r="52" spans="2:11" x14ac:dyDescent="0.25">
      <c r="B52" s="289"/>
      <c r="C52" s="289"/>
      <c r="D52" s="289"/>
      <c r="E52" s="289"/>
      <c r="F52" s="289"/>
      <c r="G52" s="289"/>
      <c r="H52" s="289"/>
      <c r="I52" s="289"/>
      <c r="J52" s="289"/>
      <c r="K52" s="289"/>
    </row>
    <row r="53" spans="2:11" x14ac:dyDescent="0.25">
      <c r="B53" s="289"/>
      <c r="C53" s="289"/>
      <c r="D53" s="289"/>
      <c r="E53" s="289"/>
      <c r="F53" s="289"/>
      <c r="G53" s="289"/>
      <c r="H53" s="289"/>
      <c r="I53" s="289"/>
      <c r="J53" s="289"/>
      <c r="K53" s="289"/>
    </row>
    <row r="54" spans="2:11" x14ac:dyDescent="0.25">
      <c r="B54" s="289"/>
      <c r="C54" s="289"/>
      <c r="D54" s="289"/>
      <c r="E54" s="289"/>
      <c r="F54" s="289"/>
      <c r="G54" s="289"/>
      <c r="H54" s="289"/>
      <c r="I54" s="289"/>
      <c r="J54" s="289"/>
      <c r="K54" s="289"/>
    </row>
    <row r="55" spans="2:11" x14ac:dyDescent="0.25">
      <c r="B55" s="289"/>
      <c r="C55" s="289"/>
      <c r="D55" s="289"/>
      <c r="E55" s="289"/>
      <c r="F55" s="289"/>
      <c r="G55" s="289"/>
      <c r="H55" s="289"/>
      <c r="I55" s="289"/>
      <c r="J55" s="289"/>
      <c r="K55" s="289"/>
    </row>
    <row r="56" spans="2:11" x14ac:dyDescent="0.25">
      <c r="B56" s="289"/>
      <c r="C56" s="289"/>
      <c r="D56" s="289"/>
      <c r="E56" s="289"/>
      <c r="F56" s="289"/>
      <c r="G56" s="289"/>
      <c r="H56" s="289"/>
      <c r="I56" s="289"/>
      <c r="J56" s="289"/>
      <c r="K56" s="289"/>
    </row>
    <row r="57" spans="2:11" x14ac:dyDescent="0.25">
      <c r="B57" s="289"/>
      <c r="C57" s="289"/>
      <c r="D57" s="289"/>
      <c r="E57" s="289"/>
      <c r="F57" s="289"/>
      <c r="G57" s="289"/>
      <c r="H57" s="289"/>
      <c r="I57" s="289"/>
      <c r="J57" s="289"/>
      <c r="K57" s="289"/>
    </row>
    <row r="58" spans="2:11" x14ac:dyDescent="0.25">
      <c r="B58" s="289"/>
      <c r="C58" s="289"/>
      <c r="D58" s="289"/>
      <c r="E58" s="289"/>
      <c r="F58" s="289"/>
      <c r="G58" s="289"/>
      <c r="H58" s="289"/>
      <c r="I58" s="289"/>
      <c r="J58" s="289"/>
      <c r="K58" s="289"/>
    </row>
    <row r="59" spans="2:11" x14ac:dyDescent="0.25">
      <c r="B59" s="289"/>
      <c r="C59" s="289"/>
      <c r="D59" s="289"/>
      <c r="E59" s="289"/>
      <c r="F59" s="289"/>
      <c r="G59" s="289"/>
      <c r="H59" s="289"/>
      <c r="I59" s="289"/>
      <c r="J59" s="289"/>
      <c r="K59" s="289"/>
    </row>
    <row r="60" spans="2:11" x14ac:dyDescent="0.25">
      <c r="B60" s="289"/>
      <c r="C60" s="289"/>
      <c r="D60" s="289"/>
      <c r="E60" s="289"/>
      <c r="F60" s="289"/>
      <c r="G60" s="289"/>
      <c r="H60" s="289"/>
      <c r="I60" s="289"/>
      <c r="J60" s="289"/>
      <c r="K60" s="289"/>
    </row>
    <row r="61" spans="2:11" x14ac:dyDescent="0.25">
      <c r="B61" s="289"/>
      <c r="C61" s="289"/>
      <c r="D61" s="289"/>
      <c r="E61" s="289"/>
      <c r="F61" s="289"/>
      <c r="G61" s="289"/>
      <c r="H61" s="289"/>
      <c r="I61" s="289"/>
      <c r="J61" s="289"/>
      <c r="K61" s="289"/>
    </row>
    <row r="62" spans="2:11" x14ac:dyDescent="0.25">
      <c r="B62" s="289"/>
      <c r="C62" s="289"/>
      <c r="D62" s="289"/>
      <c r="E62" s="289"/>
      <c r="F62" s="289"/>
      <c r="G62" s="289"/>
      <c r="H62" s="289"/>
      <c r="I62" s="289"/>
      <c r="J62" s="289"/>
      <c r="K62" s="289"/>
    </row>
    <row r="63" spans="2:11" x14ac:dyDescent="0.25">
      <c r="B63" s="289"/>
      <c r="C63" s="289"/>
      <c r="D63" s="289"/>
      <c r="E63" s="289"/>
      <c r="F63" s="289"/>
      <c r="G63" s="289"/>
      <c r="H63" s="289"/>
      <c r="I63" s="289"/>
      <c r="J63" s="289"/>
      <c r="K63" s="289"/>
    </row>
    <row r="64" spans="2:11" x14ac:dyDescent="0.25">
      <c r="B64" s="289"/>
      <c r="C64" s="289"/>
      <c r="D64" s="289"/>
      <c r="E64" s="289"/>
      <c r="F64" s="289"/>
      <c r="G64" s="289"/>
      <c r="H64" s="289"/>
      <c r="I64" s="289"/>
      <c r="J64" s="289"/>
      <c r="K64" s="289"/>
    </row>
    <row r="65" spans="2:11" x14ac:dyDescent="0.25">
      <c r="B65" s="289"/>
      <c r="C65" s="289"/>
      <c r="D65" s="289"/>
      <c r="E65" s="289"/>
      <c r="F65" s="289"/>
      <c r="G65" s="289"/>
      <c r="H65" s="289"/>
      <c r="I65" s="289"/>
      <c r="J65" s="289"/>
      <c r="K65" s="289"/>
    </row>
    <row r="66" spans="2:11" x14ac:dyDescent="0.25">
      <c r="B66" s="289"/>
      <c r="C66" s="289"/>
      <c r="D66" s="289"/>
      <c r="E66" s="289"/>
      <c r="F66" s="289"/>
      <c r="G66" s="289"/>
      <c r="H66" s="289"/>
      <c r="I66" s="289"/>
      <c r="J66" s="289"/>
      <c r="K66" s="289"/>
    </row>
  </sheetData>
  <mergeCells count="8">
    <mergeCell ref="I5:I6"/>
    <mergeCell ref="J5:J6"/>
    <mergeCell ref="C5:C6"/>
    <mergeCell ref="D5:D6"/>
    <mergeCell ref="E5:E6"/>
    <mergeCell ref="F5:F6"/>
    <mergeCell ref="G5:G6"/>
    <mergeCell ref="H5:H6"/>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43"/>
  <sheetViews>
    <sheetView workbookViewId="0">
      <selection activeCell="J14" sqref="J14:M36"/>
    </sheetView>
  </sheetViews>
  <sheetFormatPr defaultRowHeight="15" x14ac:dyDescent="0.25"/>
  <cols>
    <col min="2" max="2" width="21.140625" customWidth="1"/>
  </cols>
  <sheetData>
    <row r="3" spans="2:12" x14ac:dyDescent="0.25">
      <c r="B3" s="152" t="s">
        <v>337</v>
      </c>
      <c r="C3" s="289"/>
      <c r="D3" s="289"/>
      <c r="E3" s="289"/>
      <c r="F3" s="289"/>
      <c r="G3" s="289"/>
      <c r="H3" s="289"/>
    </row>
    <row r="4" spans="2:12" x14ac:dyDescent="0.25">
      <c r="B4" s="312" t="s">
        <v>162</v>
      </c>
      <c r="C4" s="289"/>
      <c r="D4" s="289"/>
      <c r="E4" s="289"/>
      <c r="F4" s="289"/>
      <c r="G4" s="289"/>
      <c r="H4" s="289"/>
    </row>
    <row r="5" spans="2:12" x14ac:dyDescent="0.25">
      <c r="B5" s="401" t="s">
        <v>338</v>
      </c>
      <c r="C5" s="441" t="s">
        <v>35</v>
      </c>
      <c r="D5" s="441"/>
      <c r="E5" s="441"/>
      <c r="F5" s="431" t="s">
        <v>339</v>
      </c>
      <c r="G5" s="431"/>
      <c r="H5" s="431"/>
    </row>
    <row r="6" spans="2:12" ht="22.5" customHeight="1" x14ac:dyDescent="0.25">
      <c r="B6" s="402"/>
      <c r="C6" s="311" t="s">
        <v>5</v>
      </c>
      <c r="D6" s="311" t="s">
        <v>6</v>
      </c>
      <c r="E6" s="311" t="s">
        <v>7</v>
      </c>
      <c r="F6" s="311" t="s">
        <v>5</v>
      </c>
      <c r="G6" s="311" t="s">
        <v>6</v>
      </c>
      <c r="H6" s="311" t="s">
        <v>7</v>
      </c>
    </row>
    <row r="7" spans="2:12" x14ac:dyDescent="0.25">
      <c r="B7" s="324" t="s">
        <v>9</v>
      </c>
      <c r="C7" s="316">
        <v>1360</v>
      </c>
      <c r="D7" s="317">
        <v>7</v>
      </c>
      <c r="E7" s="316">
        <v>2066</v>
      </c>
      <c r="F7" s="317">
        <v>223</v>
      </c>
      <c r="G7" s="316">
        <v>5</v>
      </c>
      <c r="H7" s="317">
        <v>398</v>
      </c>
      <c r="J7" s="333"/>
      <c r="K7" s="333"/>
      <c r="L7" s="333"/>
    </row>
    <row r="8" spans="2:12" x14ac:dyDescent="0.25">
      <c r="B8" s="324" t="s">
        <v>10</v>
      </c>
      <c r="C8" s="316">
        <v>475</v>
      </c>
      <c r="D8" s="317">
        <v>1</v>
      </c>
      <c r="E8" s="316">
        <v>738</v>
      </c>
      <c r="F8" s="317">
        <v>69</v>
      </c>
      <c r="G8" s="316">
        <v>3</v>
      </c>
      <c r="H8" s="317">
        <v>121</v>
      </c>
      <c r="J8" s="333"/>
      <c r="K8" s="333"/>
      <c r="L8" s="333"/>
    </row>
    <row r="9" spans="2:12" x14ac:dyDescent="0.25">
      <c r="B9" s="324" t="s">
        <v>8</v>
      </c>
      <c r="C9" s="316">
        <v>434</v>
      </c>
      <c r="D9" s="317">
        <v>1</v>
      </c>
      <c r="E9" s="316">
        <v>766</v>
      </c>
      <c r="F9" s="317">
        <v>126</v>
      </c>
      <c r="G9" s="316">
        <v>9</v>
      </c>
      <c r="H9" s="317">
        <v>277</v>
      </c>
      <c r="J9" s="333"/>
      <c r="K9" s="333"/>
      <c r="L9" s="333"/>
    </row>
    <row r="10" spans="2:12" x14ac:dyDescent="0.25">
      <c r="B10" s="324" t="s">
        <v>331</v>
      </c>
      <c r="C10" s="316">
        <v>117</v>
      </c>
      <c r="D10" s="317">
        <v>0</v>
      </c>
      <c r="E10" s="316">
        <v>205</v>
      </c>
      <c r="F10" s="317">
        <v>49</v>
      </c>
      <c r="G10" s="316">
        <v>1</v>
      </c>
      <c r="H10" s="317">
        <v>102</v>
      </c>
      <c r="J10" s="333"/>
      <c r="K10" s="333"/>
      <c r="L10" s="333"/>
    </row>
    <row r="11" spans="2:12" x14ac:dyDescent="0.25">
      <c r="B11" s="324" t="s">
        <v>12</v>
      </c>
      <c r="C11" s="316">
        <v>343</v>
      </c>
      <c r="D11" s="317">
        <v>3</v>
      </c>
      <c r="E11" s="316">
        <v>483</v>
      </c>
      <c r="F11" s="317">
        <v>81</v>
      </c>
      <c r="G11" s="316">
        <v>2</v>
      </c>
      <c r="H11" s="317">
        <v>142</v>
      </c>
      <c r="J11" s="333"/>
      <c r="K11" s="333"/>
      <c r="L11" s="333"/>
    </row>
    <row r="12" spans="2:12" x14ac:dyDescent="0.25">
      <c r="B12" s="324" t="s">
        <v>332</v>
      </c>
      <c r="C12" s="316">
        <v>188</v>
      </c>
      <c r="D12" s="317">
        <v>0</v>
      </c>
      <c r="E12" s="316">
        <v>319</v>
      </c>
      <c r="F12" s="317">
        <v>50</v>
      </c>
      <c r="G12" s="316">
        <v>3</v>
      </c>
      <c r="H12" s="317">
        <v>103</v>
      </c>
      <c r="J12" s="333"/>
      <c r="K12" s="333"/>
      <c r="L12" s="333"/>
    </row>
    <row r="13" spans="2:12" x14ac:dyDescent="0.25">
      <c r="B13" s="324" t="s">
        <v>11</v>
      </c>
      <c r="C13" s="316">
        <v>322</v>
      </c>
      <c r="D13" s="317">
        <v>0</v>
      </c>
      <c r="E13" s="316">
        <v>471</v>
      </c>
      <c r="F13" s="317">
        <v>80</v>
      </c>
      <c r="G13" s="316">
        <v>2</v>
      </c>
      <c r="H13" s="317">
        <v>147</v>
      </c>
      <c r="J13" s="333"/>
      <c r="K13" s="333"/>
      <c r="L13" s="333"/>
    </row>
    <row r="14" spans="2:12" x14ac:dyDescent="0.25">
      <c r="B14" s="324" t="s">
        <v>334</v>
      </c>
      <c r="C14" s="316">
        <v>96</v>
      </c>
      <c r="D14" s="317">
        <v>0</v>
      </c>
      <c r="E14" s="316">
        <v>146</v>
      </c>
      <c r="F14" s="317">
        <v>45</v>
      </c>
      <c r="G14" s="316">
        <v>2</v>
      </c>
      <c r="H14" s="317">
        <v>85</v>
      </c>
      <c r="J14" s="333"/>
      <c r="K14" s="333"/>
      <c r="L14" s="333"/>
    </row>
    <row r="15" spans="2:12" x14ac:dyDescent="0.25">
      <c r="B15" s="325" t="s">
        <v>316</v>
      </c>
      <c r="C15" s="296">
        <v>97</v>
      </c>
      <c r="D15" s="306">
        <v>0</v>
      </c>
      <c r="E15" s="296">
        <v>180</v>
      </c>
      <c r="F15" s="306">
        <v>68</v>
      </c>
      <c r="G15" s="296">
        <v>3</v>
      </c>
      <c r="H15" s="306">
        <v>145</v>
      </c>
      <c r="J15" s="333"/>
      <c r="K15" s="333"/>
      <c r="L15" s="333"/>
    </row>
    <row r="16" spans="2:12" x14ac:dyDescent="0.25">
      <c r="B16" s="325" t="s">
        <v>321</v>
      </c>
      <c r="C16" s="296">
        <v>86</v>
      </c>
      <c r="D16" s="306">
        <v>1</v>
      </c>
      <c r="E16" s="296">
        <v>134</v>
      </c>
      <c r="F16" s="306">
        <v>48</v>
      </c>
      <c r="G16" s="296">
        <v>1</v>
      </c>
      <c r="H16" s="306">
        <v>90</v>
      </c>
      <c r="J16" s="333"/>
      <c r="K16" s="333"/>
      <c r="L16" s="333"/>
    </row>
    <row r="17" spans="2:12" x14ac:dyDescent="0.25">
      <c r="B17" s="325" t="s">
        <v>312</v>
      </c>
      <c r="C17" s="296">
        <v>90</v>
      </c>
      <c r="D17" s="306">
        <v>2</v>
      </c>
      <c r="E17" s="296">
        <v>158</v>
      </c>
      <c r="F17" s="306">
        <v>78</v>
      </c>
      <c r="G17" s="296">
        <v>1</v>
      </c>
      <c r="H17" s="306">
        <v>145</v>
      </c>
      <c r="J17" s="333"/>
      <c r="K17" s="333"/>
      <c r="L17" s="333"/>
    </row>
    <row r="18" spans="2:12" x14ac:dyDescent="0.25">
      <c r="B18" s="325" t="s">
        <v>314</v>
      </c>
      <c r="C18" s="296">
        <v>85</v>
      </c>
      <c r="D18" s="306">
        <v>0</v>
      </c>
      <c r="E18" s="296">
        <v>140</v>
      </c>
      <c r="F18" s="306">
        <v>18</v>
      </c>
      <c r="G18" s="296">
        <v>4</v>
      </c>
      <c r="H18" s="306">
        <v>30</v>
      </c>
      <c r="J18" s="333"/>
      <c r="K18" s="333"/>
      <c r="L18" s="333"/>
    </row>
    <row r="19" spans="2:12" x14ac:dyDescent="0.25">
      <c r="B19" s="325" t="s">
        <v>333</v>
      </c>
      <c r="C19" s="296">
        <v>93</v>
      </c>
      <c r="D19" s="306">
        <v>0</v>
      </c>
      <c r="E19" s="296">
        <v>128</v>
      </c>
      <c r="F19" s="306">
        <v>35</v>
      </c>
      <c r="G19" s="296">
        <v>1</v>
      </c>
      <c r="H19" s="306">
        <v>68</v>
      </c>
      <c r="J19" s="333"/>
      <c r="K19" s="333"/>
      <c r="L19" s="333"/>
    </row>
    <row r="20" spans="2:12" x14ac:dyDescent="0.25">
      <c r="B20" s="325" t="s">
        <v>317</v>
      </c>
      <c r="C20" s="296">
        <v>66</v>
      </c>
      <c r="D20" s="306">
        <v>0</v>
      </c>
      <c r="E20" s="296">
        <v>125</v>
      </c>
      <c r="F20" s="306">
        <v>50</v>
      </c>
      <c r="G20" s="296">
        <v>5</v>
      </c>
      <c r="H20" s="306">
        <v>101</v>
      </c>
      <c r="J20" s="333"/>
      <c r="K20" s="333"/>
      <c r="L20" s="333"/>
    </row>
    <row r="21" spans="2:12" x14ac:dyDescent="0.25">
      <c r="B21" s="325" t="s">
        <v>315</v>
      </c>
      <c r="C21" s="296">
        <v>79</v>
      </c>
      <c r="D21" s="306">
        <v>2</v>
      </c>
      <c r="E21" s="296">
        <v>115</v>
      </c>
      <c r="F21" s="306">
        <v>29</v>
      </c>
      <c r="G21" s="296">
        <v>2</v>
      </c>
      <c r="H21" s="306">
        <v>67</v>
      </c>
      <c r="J21" s="333"/>
      <c r="K21" s="333"/>
      <c r="L21" s="333"/>
    </row>
    <row r="22" spans="2:12" x14ac:dyDescent="0.25">
      <c r="B22" s="325" t="s">
        <v>322</v>
      </c>
      <c r="C22" s="296">
        <v>84</v>
      </c>
      <c r="D22" s="306">
        <v>3</v>
      </c>
      <c r="E22" s="296">
        <v>115</v>
      </c>
      <c r="F22" s="306">
        <v>55</v>
      </c>
      <c r="G22" s="296">
        <v>3</v>
      </c>
      <c r="H22" s="306">
        <v>109</v>
      </c>
      <c r="J22" s="333"/>
      <c r="K22" s="333"/>
      <c r="L22" s="333"/>
    </row>
    <row r="23" spans="2:12" x14ac:dyDescent="0.25">
      <c r="B23" s="325" t="s">
        <v>325</v>
      </c>
      <c r="C23" s="296">
        <v>28</v>
      </c>
      <c r="D23" s="306">
        <v>0</v>
      </c>
      <c r="E23" s="296">
        <v>43</v>
      </c>
      <c r="F23" s="306">
        <v>48</v>
      </c>
      <c r="G23" s="296">
        <v>2</v>
      </c>
      <c r="H23" s="306">
        <v>100</v>
      </c>
      <c r="J23" s="333"/>
      <c r="K23" s="333"/>
      <c r="L23" s="333"/>
    </row>
    <row r="24" spans="2:12" x14ac:dyDescent="0.25">
      <c r="B24" s="325" t="s">
        <v>318</v>
      </c>
      <c r="C24" s="296">
        <v>55</v>
      </c>
      <c r="D24" s="306">
        <v>0</v>
      </c>
      <c r="E24" s="296">
        <v>79</v>
      </c>
      <c r="F24" s="306">
        <v>38</v>
      </c>
      <c r="G24" s="296">
        <v>3</v>
      </c>
      <c r="H24" s="306">
        <v>61</v>
      </c>
      <c r="J24" s="333"/>
      <c r="K24" s="333"/>
      <c r="L24" s="333"/>
    </row>
    <row r="25" spans="2:12" x14ac:dyDescent="0.25">
      <c r="B25" s="325" t="s">
        <v>319</v>
      </c>
      <c r="C25" s="296">
        <v>40</v>
      </c>
      <c r="D25" s="306">
        <v>2</v>
      </c>
      <c r="E25" s="296">
        <v>64</v>
      </c>
      <c r="F25" s="306">
        <v>24</v>
      </c>
      <c r="G25" s="296">
        <v>1</v>
      </c>
      <c r="H25" s="306">
        <v>48</v>
      </c>
      <c r="J25" s="333"/>
      <c r="K25" s="333"/>
      <c r="L25" s="333"/>
    </row>
    <row r="26" spans="2:12" x14ac:dyDescent="0.25">
      <c r="B26" s="325" t="s">
        <v>327</v>
      </c>
      <c r="C26" s="296">
        <v>58</v>
      </c>
      <c r="D26" s="306">
        <v>1</v>
      </c>
      <c r="E26" s="296">
        <v>86</v>
      </c>
      <c r="F26" s="306">
        <v>65</v>
      </c>
      <c r="G26" s="296">
        <v>3</v>
      </c>
      <c r="H26" s="306">
        <v>116</v>
      </c>
      <c r="J26" s="333"/>
      <c r="K26" s="333"/>
      <c r="L26" s="333"/>
    </row>
    <row r="27" spans="2:12" x14ac:dyDescent="0.25">
      <c r="B27" s="325" t="s">
        <v>320</v>
      </c>
      <c r="C27" s="296">
        <v>62</v>
      </c>
      <c r="D27" s="306">
        <v>0</v>
      </c>
      <c r="E27" s="296">
        <v>88</v>
      </c>
      <c r="F27" s="306">
        <v>56</v>
      </c>
      <c r="G27" s="296">
        <v>2</v>
      </c>
      <c r="H27" s="306">
        <v>100</v>
      </c>
      <c r="J27" s="333"/>
      <c r="K27" s="333"/>
      <c r="L27" s="333"/>
    </row>
    <row r="28" spans="2:12" x14ac:dyDescent="0.25">
      <c r="B28" s="325" t="s">
        <v>328</v>
      </c>
      <c r="C28" s="296">
        <v>41</v>
      </c>
      <c r="D28" s="306">
        <v>1</v>
      </c>
      <c r="E28" s="296">
        <v>61</v>
      </c>
      <c r="F28" s="306">
        <v>39</v>
      </c>
      <c r="G28" s="296">
        <v>1</v>
      </c>
      <c r="H28" s="306">
        <v>74</v>
      </c>
      <c r="J28" s="333"/>
      <c r="K28" s="333"/>
      <c r="L28" s="333"/>
    </row>
    <row r="29" spans="2:12" x14ac:dyDescent="0.25">
      <c r="B29" s="325" t="s">
        <v>313</v>
      </c>
      <c r="C29" s="296">
        <v>41</v>
      </c>
      <c r="D29" s="306">
        <v>0</v>
      </c>
      <c r="E29" s="296">
        <v>71</v>
      </c>
      <c r="F29" s="306">
        <v>34</v>
      </c>
      <c r="G29" s="296">
        <v>2</v>
      </c>
      <c r="H29" s="306">
        <v>61</v>
      </c>
      <c r="J29" s="333"/>
      <c r="K29" s="333"/>
      <c r="L29" s="333"/>
    </row>
    <row r="30" spans="2:12" x14ac:dyDescent="0.25">
      <c r="B30" s="325" t="s">
        <v>326</v>
      </c>
      <c r="C30" s="296">
        <v>31</v>
      </c>
      <c r="D30" s="306">
        <v>1</v>
      </c>
      <c r="E30" s="296">
        <v>54</v>
      </c>
      <c r="F30" s="306">
        <v>19</v>
      </c>
      <c r="G30" s="296">
        <v>5</v>
      </c>
      <c r="H30" s="306">
        <v>43</v>
      </c>
      <c r="J30" s="333"/>
      <c r="K30" s="333"/>
      <c r="L30" s="333"/>
    </row>
    <row r="31" spans="2:12" x14ac:dyDescent="0.25">
      <c r="B31" s="325" t="s">
        <v>323</v>
      </c>
      <c r="C31" s="296">
        <v>60</v>
      </c>
      <c r="D31" s="306">
        <v>0</v>
      </c>
      <c r="E31" s="296">
        <v>96</v>
      </c>
      <c r="F31" s="306">
        <v>16</v>
      </c>
      <c r="G31" s="296">
        <v>1</v>
      </c>
      <c r="H31" s="306">
        <v>26</v>
      </c>
      <c r="J31" s="333"/>
      <c r="K31" s="333"/>
      <c r="L31" s="333"/>
    </row>
    <row r="32" spans="2:12" x14ac:dyDescent="0.25">
      <c r="B32" s="325" t="s">
        <v>330</v>
      </c>
      <c r="C32" s="296">
        <v>91</v>
      </c>
      <c r="D32" s="306">
        <v>0</v>
      </c>
      <c r="E32" s="296">
        <v>144</v>
      </c>
      <c r="F32" s="306">
        <v>18</v>
      </c>
      <c r="G32" s="296">
        <v>2</v>
      </c>
      <c r="H32" s="306">
        <v>44</v>
      </c>
      <c r="J32" s="333"/>
      <c r="K32" s="333"/>
      <c r="L32" s="333"/>
    </row>
    <row r="33" spans="2:12" x14ac:dyDescent="0.25">
      <c r="B33" s="325" t="s">
        <v>324</v>
      </c>
      <c r="C33" s="296">
        <v>47</v>
      </c>
      <c r="D33" s="306">
        <v>1</v>
      </c>
      <c r="E33" s="296">
        <v>105</v>
      </c>
      <c r="F33" s="306">
        <v>41</v>
      </c>
      <c r="G33" s="296">
        <v>1</v>
      </c>
      <c r="H33" s="306">
        <v>78</v>
      </c>
      <c r="J33" s="333"/>
      <c r="K33" s="333"/>
      <c r="L33" s="333"/>
    </row>
    <row r="34" spans="2:12" x14ac:dyDescent="0.25">
      <c r="B34" s="325" t="s">
        <v>329</v>
      </c>
      <c r="C34" s="296">
        <v>45</v>
      </c>
      <c r="D34" s="306">
        <v>0</v>
      </c>
      <c r="E34" s="296">
        <v>63</v>
      </c>
      <c r="F34" s="306">
        <v>44</v>
      </c>
      <c r="G34" s="296">
        <v>2</v>
      </c>
      <c r="H34" s="306">
        <v>101</v>
      </c>
      <c r="J34" s="333"/>
      <c r="K34" s="333"/>
      <c r="L34" s="333"/>
    </row>
    <row r="35" spans="2:12" x14ac:dyDescent="0.25">
      <c r="B35" s="315" t="s">
        <v>340</v>
      </c>
      <c r="C35" s="316">
        <f t="shared" ref="C35:H35" si="0">SUM(C7:C34)</f>
        <v>4614</v>
      </c>
      <c r="D35" s="316">
        <f t="shared" si="0"/>
        <v>26</v>
      </c>
      <c r="E35" s="316">
        <f t="shared" si="0"/>
        <v>7243</v>
      </c>
      <c r="F35" s="316">
        <f t="shared" si="0"/>
        <v>1546</v>
      </c>
      <c r="G35" s="316">
        <f t="shared" si="0"/>
        <v>72</v>
      </c>
      <c r="H35" s="316">
        <f t="shared" si="0"/>
        <v>2982</v>
      </c>
      <c r="J35" s="333"/>
      <c r="K35" s="333"/>
      <c r="L35" s="333"/>
    </row>
    <row r="36" spans="2:12" x14ac:dyDescent="0.25">
      <c r="B36" s="315" t="s">
        <v>336</v>
      </c>
      <c r="C36" s="316"/>
      <c r="D36" s="316"/>
      <c r="E36" s="316"/>
      <c r="F36" s="316"/>
      <c r="G36" s="316"/>
      <c r="H36" s="316"/>
    </row>
    <row r="37" spans="2:12" x14ac:dyDescent="0.25">
      <c r="B37" s="301" t="s">
        <v>24</v>
      </c>
      <c r="C37" s="303"/>
      <c r="D37" s="303"/>
      <c r="E37" s="302"/>
      <c r="F37" s="302"/>
      <c r="G37" s="303"/>
      <c r="H37" s="303"/>
    </row>
    <row r="38" spans="2:12" x14ac:dyDescent="0.25">
      <c r="B38" s="289"/>
      <c r="C38" s="289"/>
      <c r="D38" s="326"/>
      <c r="E38" s="289"/>
      <c r="F38" s="289"/>
      <c r="G38" s="326"/>
      <c r="H38" s="289"/>
    </row>
    <row r="39" spans="2:12" x14ac:dyDescent="0.25">
      <c r="B39" s="327"/>
      <c r="C39" s="328"/>
      <c r="D39" s="329"/>
      <c r="E39" s="328"/>
      <c r="F39" s="328"/>
      <c r="G39" s="330"/>
      <c r="H39" s="223"/>
    </row>
    <row r="40" spans="2:12" x14ac:dyDescent="0.25">
      <c r="B40" s="223"/>
      <c r="C40" s="223"/>
      <c r="D40" s="330"/>
      <c r="E40" s="223"/>
      <c r="F40" s="223"/>
      <c r="G40" s="330"/>
      <c r="H40" s="223"/>
    </row>
    <row r="41" spans="2:12" x14ac:dyDescent="0.25">
      <c r="B41" s="289"/>
      <c r="C41" s="289"/>
      <c r="D41" s="326"/>
      <c r="E41" s="289"/>
      <c r="F41" s="289"/>
      <c r="G41" s="326"/>
      <c r="H41" s="289"/>
    </row>
    <row r="42" spans="2:12" x14ac:dyDescent="0.25">
      <c r="B42" s="289"/>
      <c r="C42" s="289"/>
      <c r="D42" s="326"/>
      <c r="E42" s="289"/>
      <c r="F42" s="289"/>
      <c r="G42" s="326"/>
      <c r="H42" s="289"/>
    </row>
    <row r="43" spans="2:12" x14ac:dyDescent="0.25">
      <c r="B43" s="289"/>
      <c r="C43" s="289"/>
      <c r="D43" s="326"/>
      <c r="E43" s="289"/>
      <c r="F43" s="289"/>
      <c r="G43" s="326"/>
      <c r="H43" s="289"/>
    </row>
  </sheetData>
  <mergeCells count="3">
    <mergeCell ref="B5:B6"/>
    <mergeCell ref="C5:E5"/>
    <mergeCell ref="F5:H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4"/>
  <sheetViews>
    <sheetView workbookViewId="0">
      <selection activeCell="M10" sqref="M10"/>
    </sheetView>
  </sheetViews>
  <sheetFormatPr defaultRowHeight="15" x14ac:dyDescent="0.25"/>
  <sheetData>
    <row r="2" spans="2:11" x14ac:dyDescent="0.25">
      <c r="B2" s="290" t="s">
        <v>355</v>
      </c>
      <c r="C2" s="290"/>
      <c r="D2" s="290"/>
      <c r="E2" s="290"/>
      <c r="F2" s="290"/>
      <c r="G2" s="290"/>
      <c r="H2" s="290"/>
      <c r="I2" s="290"/>
      <c r="J2" s="290"/>
      <c r="K2" s="290"/>
    </row>
    <row r="3" spans="2:11" x14ac:dyDescent="0.25">
      <c r="B3" s="12" t="s">
        <v>356</v>
      </c>
      <c r="C3" s="12"/>
      <c r="D3" s="12"/>
      <c r="E3" s="12"/>
      <c r="F3" s="12"/>
      <c r="G3" s="12"/>
      <c r="H3" s="12"/>
      <c r="I3" s="12"/>
      <c r="J3" s="12"/>
      <c r="K3" s="12"/>
    </row>
    <row r="4" spans="2:11" x14ac:dyDescent="0.25">
      <c r="B4" s="358" t="s">
        <v>2</v>
      </c>
      <c r="C4" s="366">
        <v>2019</v>
      </c>
      <c r="D4" s="366"/>
      <c r="E4" s="366"/>
      <c r="F4" s="368">
        <v>2010</v>
      </c>
      <c r="G4" s="368"/>
      <c r="H4" s="368"/>
      <c r="I4" s="366" t="s">
        <v>357</v>
      </c>
      <c r="J4" s="366"/>
      <c r="K4" s="366"/>
    </row>
    <row r="5" spans="2:11" x14ac:dyDescent="0.25">
      <c r="B5" s="458"/>
      <c r="C5" s="367"/>
      <c r="D5" s="367"/>
      <c r="E5" s="367"/>
      <c r="F5" s="369"/>
      <c r="G5" s="369"/>
      <c r="H5" s="369"/>
      <c r="I5" s="367"/>
      <c r="J5" s="367"/>
      <c r="K5" s="367"/>
    </row>
    <row r="6" spans="2:11" x14ac:dyDescent="0.25">
      <c r="B6" s="359"/>
      <c r="C6" s="348" t="s">
        <v>5</v>
      </c>
      <c r="D6" s="348" t="s">
        <v>6</v>
      </c>
      <c r="E6" s="348" t="s">
        <v>7</v>
      </c>
      <c r="F6" s="348" t="s">
        <v>5</v>
      </c>
      <c r="G6" s="348" t="s">
        <v>6</v>
      </c>
      <c r="H6" s="348" t="s">
        <v>7</v>
      </c>
      <c r="I6" s="348" t="s">
        <v>5</v>
      </c>
      <c r="J6" s="348" t="s">
        <v>6</v>
      </c>
      <c r="K6" s="348" t="s">
        <v>7</v>
      </c>
    </row>
    <row r="7" spans="2:11" x14ac:dyDescent="0.25">
      <c r="B7" s="80" t="s">
        <v>8</v>
      </c>
      <c r="C7" s="26">
        <v>1277</v>
      </c>
      <c r="D7" s="81">
        <v>45</v>
      </c>
      <c r="E7" s="26">
        <v>2317</v>
      </c>
      <c r="F7" s="81">
        <v>1634</v>
      </c>
      <c r="G7" s="26">
        <v>74</v>
      </c>
      <c r="H7" s="81">
        <v>3033</v>
      </c>
      <c r="I7" s="27">
        <v>-21.85</v>
      </c>
      <c r="J7" s="28">
        <v>-39.19</v>
      </c>
      <c r="K7" s="27">
        <v>-23.61</v>
      </c>
    </row>
    <row r="8" spans="2:11" x14ac:dyDescent="0.25">
      <c r="B8" s="80" t="s">
        <v>9</v>
      </c>
      <c r="C8" s="26">
        <v>3486</v>
      </c>
      <c r="D8" s="81">
        <v>59</v>
      </c>
      <c r="E8" s="26">
        <v>5693</v>
      </c>
      <c r="F8" s="81">
        <v>4604</v>
      </c>
      <c r="G8" s="26">
        <v>56</v>
      </c>
      <c r="H8" s="81">
        <v>7488</v>
      </c>
      <c r="I8" s="27">
        <v>-24.28</v>
      </c>
      <c r="J8" s="28">
        <v>5.36</v>
      </c>
      <c r="K8" s="27">
        <v>-23.97</v>
      </c>
    </row>
    <row r="9" spans="2:11" x14ac:dyDescent="0.25">
      <c r="B9" s="80" t="s">
        <v>10</v>
      </c>
      <c r="C9" s="26">
        <v>1215</v>
      </c>
      <c r="D9" s="81">
        <v>27</v>
      </c>
      <c r="E9" s="26">
        <v>2097</v>
      </c>
      <c r="F9" s="81">
        <v>1598</v>
      </c>
      <c r="G9" s="26">
        <v>37</v>
      </c>
      <c r="H9" s="81">
        <v>2721</v>
      </c>
      <c r="I9" s="27">
        <v>-23.97</v>
      </c>
      <c r="J9" s="28">
        <v>-27.03</v>
      </c>
      <c r="K9" s="27">
        <v>-22.93</v>
      </c>
    </row>
    <row r="10" spans="2:11" x14ac:dyDescent="0.25">
      <c r="B10" s="80" t="s">
        <v>11</v>
      </c>
      <c r="C10" s="26">
        <v>1096</v>
      </c>
      <c r="D10" s="81">
        <v>24</v>
      </c>
      <c r="E10" s="26">
        <v>1747</v>
      </c>
      <c r="F10" s="81">
        <v>1406</v>
      </c>
      <c r="G10" s="26">
        <v>34</v>
      </c>
      <c r="H10" s="81">
        <v>2440</v>
      </c>
      <c r="I10" s="27">
        <v>-22.05</v>
      </c>
      <c r="J10" s="28">
        <v>-29.41</v>
      </c>
      <c r="K10" s="27">
        <v>-28.4</v>
      </c>
    </row>
    <row r="11" spans="2:11" x14ac:dyDescent="0.25">
      <c r="B11" s="80" t="s">
        <v>12</v>
      </c>
      <c r="C11" s="26">
        <v>1793</v>
      </c>
      <c r="D11" s="81">
        <v>42</v>
      </c>
      <c r="E11" s="26">
        <v>2878</v>
      </c>
      <c r="F11" s="81">
        <v>2219</v>
      </c>
      <c r="G11" s="26">
        <v>59</v>
      </c>
      <c r="H11" s="81">
        <v>3463</v>
      </c>
      <c r="I11" s="27">
        <v>-19.2</v>
      </c>
      <c r="J11" s="28">
        <v>-28.81</v>
      </c>
      <c r="K11" s="27">
        <v>-16.89</v>
      </c>
    </row>
    <row r="12" spans="2:11" ht="27" x14ac:dyDescent="0.25">
      <c r="B12" s="80" t="s">
        <v>13</v>
      </c>
      <c r="C12" s="26">
        <v>812</v>
      </c>
      <c r="D12" s="81">
        <v>10</v>
      </c>
      <c r="E12" s="26">
        <v>1432</v>
      </c>
      <c r="F12" s="81">
        <v>1018</v>
      </c>
      <c r="G12" s="26">
        <v>32</v>
      </c>
      <c r="H12" s="81">
        <v>1781</v>
      </c>
      <c r="I12" s="27">
        <v>-20.239999999999998</v>
      </c>
      <c r="J12" s="28">
        <v>-68.75</v>
      </c>
      <c r="K12" s="27">
        <v>-19.600000000000001</v>
      </c>
    </row>
    <row r="13" spans="2:11" x14ac:dyDescent="0.25">
      <c r="B13" s="301" t="s">
        <v>14</v>
      </c>
      <c r="C13" s="302">
        <v>9679</v>
      </c>
      <c r="D13" s="302">
        <v>207</v>
      </c>
      <c r="E13" s="302">
        <v>16164</v>
      </c>
      <c r="F13" s="302">
        <v>12479</v>
      </c>
      <c r="G13" s="302">
        <v>292</v>
      </c>
      <c r="H13" s="302">
        <v>20926</v>
      </c>
      <c r="I13" s="29">
        <v>-22.44</v>
      </c>
      <c r="J13" s="29">
        <v>-29.11</v>
      </c>
      <c r="K13" s="29">
        <v>-22.76</v>
      </c>
    </row>
    <row r="14" spans="2:11" x14ac:dyDescent="0.25">
      <c r="B14" s="301" t="s">
        <v>15</v>
      </c>
      <c r="C14" s="10">
        <v>172183</v>
      </c>
      <c r="D14" s="10">
        <v>3173</v>
      </c>
      <c r="E14" s="10">
        <v>241384</v>
      </c>
      <c r="F14" s="302">
        <v>212997</v>
      </c>
      <c r="G14" s="302">
        <v>4114</v>
      </c>
      <c r="H14" s="302">
        <v>304720</v>
      </c>
      <c r="I14" s="29">
        <v>-19.16</v>
      </c>
      <c r="J14" s="29">
        <v>-22.87</v>
      </c>
      <c r="K14" s="29">
        <v>-20.78</v>
      </c>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F65"/>
  <sheetViews>
    <sheetView workbookViewId="0">
      <selection activeCell="L10" sqref="L10"/>
    </sheetView>
  </sheetViews>
  <sheetFormatPr defaultRowHeight="15" x14ac:dyDescent="0.25"/>
  <cols>
    <col min="3" max="3" width="18.42578125" customWidth="1"/>
    <col min="4" max="5" width="20.85546875" customWidth="1"/>
  </cols>
  <sheetData>
    <row r="2" spans="3:5" x14ac:dyDescent="0.25">
      <c r="C2" s="290" t="s">
        <v>305</v>
      </c>
      <c r="D2" s="304"/>
      <c r="E2" s="304"/>
    </row>
    <row r="3" spans="3:5" x14ac:dyDescent="0.25">
      <c r="C3" s="289"/>
      <c r="D3" s="289"/>
      <c r="E3" s="289"/>
    </row>
    <row r="4" spans="3:5" x14ac:dyDescent="0.25">
      <c r="C4" s="442" t="s">
        <v>281</v>
      </c>
      <c r="D4" s="371" t="s">
        <v>282</v>
      </c>
      <c r="E4" s="371"/>
    </row>
    <row r="5" spans="3:5" x14ac:dyDescent="0.25">
      <c r="C5" s="442"/>
      <c r="D5" s="305" t="s">
        <v>283</v>
      </c>
      <c r="E5" s="305" t="s">
        <v>284</v>
      </c>
    </row>
    <row r="6" spans="3:5" x14ac:dyDescent="0.25">
      <c r="C6" s="143" t="s">
        <v>285</v>
      </c>
      <c r="D6" s="22">
        <v>186.75222128433848</v>
      </c>
      <c r="E6" s="306">
        <v>1082000631</v>
      </c>
    </row>
    <row r="7" spans="3:5" ht="15" customHeight="1" x14ac:dyDescent="0.25">
      <c r="C7" s="143" t="s">
        <v>287</v>
      </c>
      <c r="D7" s="22">
        <v>195.77080565479082</v>
      </c>
      <c r="E7" s="306">
        <v>378995835</v>
      </c>
    </row>
    <row r="8" spans="3:5" ht="15" customHeight="1" x14ac:dyDescent="0.25">
      <c r="C8" s="143" t="s">
        <v>290</v>
      </c>
      <c r="D8" s="22">
        <v>207.5169721817141</v>
      </c>
      <c r="E8" s="306">
        <v>116189064</v>
      </c>
    </row>
    <row r="9" spans="3:5" ht="15" customHeight="1" x14ac:dyDescent="0.25">
      <c r="C9" s="143" t="s">
        <v>297</v>
      </c>
      <c r="D9" s="22">
        <v>222.53321495260127</v>
      </c>
      <c r="E9" s="306">
        <v>27946500</v>
      </c>
    </row>
    <row r="10" spans="3:5" ht="15" customHeight="1" x14ac:dyDescent="0.25">
      <c r="C10" s="143" t="s">
        <v>288</v>
      </c>
      <c r="D10" s="22">
        <v>223.19114340548103</v>
      </c>
      <c r="E10" s="306">
        <v>1112418249</v>
      </c>
    </row>
    <row r="11" spans="3:5" ht="15" customHeight="1" x14ac:dyDescent="0.25">
      <c r="C11" s="143" t="s">
        <v>289</v>
      </c>
      <c r="D11" s="22">
        <v>228.48495916747831</v>
      </c>
      <c r="E11" s="306">
        <v>373580334</v>
      </c>
    </row>
    <row r="12" spans="3:5" ht="15" customHeight="1" x14ac:dyDescent="0.25">
      <c r="C12" s="143" t="s">
        <v>292</v>
      </c>
      <c r="D12" s="22">
        <v>255.92119392290977</v>
      </c>
      <c r="E12" s="306">
        <v>1112973249</v>
      </c>
    </row>
    <row r="13" spans="3:5" ht="15" customHeight="1" x14ac:dyDescent="0.25">
      <c r="C13" s="143" t="s">
        <v>291</v>
      </c>
      <c r="D13" s="22">
        <v>266.1171734769901</v>
      </c>
      <c r="E13" s="306">
        <v>348260892</v>
      </c>
    </row>
    <row r="14" spans="3:5" ht="15" customHeight="1" x14ac:dyDescent="0.25">
      <c r="C14" s="143" t="s">
        <v>293</v>
      </c>
      <c r="D14" s="22">
        <v>270.17740906769563</v>
      </c>
      <c r="E14" s="306">
        <v>238066824</v>
      </c>
    </row>
    <row r="15" spans="3:5" ht="15" customHeight="1" x14ac:dyDescent="0.25">
      <c r="C15" s="143" t="s">
        <v>294</v>
      </c>
      <c r="D15" s="22">
        <v>272.4989349194359</v>
      </c>
      <c r="E15" s="306">
        <v>330619824</v>
      </c>
    </row>
    <row r="16" spans="3:5" ht="15" customHeight="1" x14ac:dyDescent="0.25">
      <c r="C16" s="143" t="s">
        <v>14</v>
      </c>
      <c r="D16" s="22">
        <v>273.74382772229995</v>
      </c>
      <c r="E16" s="306">
        <v>1100087340</v>
      </c>
    </row>
    <row r="17" spans="3:5" ht="15" customHeight="1" x14ac:dyDescent="0.25">
      <c r="C17" s="143" t="s">
        <v>286</v>
      </c>
      <c r="D17" s="22">
        <v>285.43334726147509</v>
      </c>
      <c r="E17" s="306">
        <v>86754897</v>
      </c>
    </row>
    <row r="18" spans="3:5" ht="15" customHeight="1" x14ac:dyDescent="0.25">
      <c r="C18" s="143" t="s">
        <v>298</v>
      </c>
      <c r="D18" s="22">
        <v>286.73849737135129</v>
      </c>
      <c r="E18" s="306">
        <v>2890975380</v>
      </c>
    </row>
    <row r="19" spans="3:5" ht="15" customHeight="1" x14ac:dyDescent="0.25">
      <c r="C19" s="143" t="s">
        <v>295</v>
      </c>
      <c r="D19" s="22">
        <v>290.77579949848541</v>
      </c>
      <c r="E19" s="306">
        <v>312161778</v>
      </c>
    </row>
    <row r="20" spans="3:5" ht="15" customHeight="1" x14ac:dyDescent="0.25">
      <c r="C20" s="143" t="s">
        <v>296</v>
      </c>
      <c r="D20" s="22">
        <v>295.96190494823588</v>
      </c>
      <c r="E20" s="306">
        <v>1452219660</v>
      </c>
    </row>
    <row r="21" spans="3:5" ht="15" customHeight="1" x14ac:dyDescent="0.25">
      <c r="C21" s="143" t="s">
        <v>299</v>
      </c>
      <c r="D21" s="22">
        <v>298.1601130593686</v>
      </c>
      <c r="E21" s="306">
        <v>1750889508</v>
      </c>
    </row>
    <row r="22" spans="3:5" ht="15" customHeight="1" x14ac:dyDescent="0.25">
      <c r="C22" s="143" t="s">
        <v>300</v>
      </c>
      <c r="D22" s="22">
        <v>346.54472444623616</v>
      </c>
      <c r="E22" s="306">
        <v>527384064</v>
      </c>
    </row>
    <row r="23" spans="3:5" ht="15" customHeight="1" x14ac:dyDescent="0.25">
      <c r="C23" s="143" t="s">
        <v>302</v>
      </c>
      <c r="D23" s="22">
        <v>361.02081404975866</v>
      </c>
      <c r="E23" s="306">
        <v>1345230342</v>
      </c>
    </row>
    <row r="24" spans="3:5" ht="15" customHeight="1" x14ac:dyDescent="0.25">
      <c r="C24" s="143" t="s">
        <v>301</v>
      </c>
      <c r="D24" s="22">
        <v>371.69258603084381</v>
      </c>
      <c r="E24" s="306">
        <v>1658974590</v>
      </c>
    </row>
    <row r="25" spans="3:5" ht="15" customHeight="1" x14ac:dyDescent="0.25">
      <c r="C25" s="143" t="s">
        <v>303</v>
      </c>
      <c r="D25" s="22">
        <v>393.71086639685535</v>
      </c>
      <c r="E25" s="306">
        <v>609024843</v>
      </c>
    </row>
    <row r="26" spans="3:5" ht="15" customHeight="1" x14ac:dyDescent="0.25">
      <c r="C26" s="307" t="s">
        <v>304</v>
      </c>
      <c r="D26" s="308">
        <v>279.5052892070039</v>
      </c>
      <c r="E26" s="309">
        <v>16854753804</v>
      </c>
    </row>
    <row r="27" spans="3:5" ht="15" customHeight="1" x14ac:dyDescent="0.25">
      <c r="C27" s="289"/>
      <c r="D27" s="289"/>
      <c r="E27" s="289"/>
    </row>
    <row r="28" spans="3:5" ht="15" customHeight="1" x14ac:dyDescent="0.25">
      <c r="C28" s="289"/>
      <c r="D28" s="289"/>
      <c r="E28" s="289"/>
    </row>
    <row r="29" spans="3:5" ht="15" customHeight="1" x14ac:dyDescent="0.25">
      <c r="C29" s="289"/>
      <c r="D29" s="289"/>
      <c r="E29" s="289"/>
    </row>
    <row r="30" spans="3:5" ht="15" customHeight="1" x14ac:dyDescent="0.25">
      <c r="C30" s="289"/>
      <c r="D30" s="289"/>
      <c r="E30" s="289"/>
    </row>
    <row r="31" spans="3:5" ht="15" customHeight="1" x14ac:dyDescent="0.25">
      <c r="C31" s="289"/>
      <c r="D31" s="289"/>
      <c r="E31" s="289"/>
    </row>
    <row r="32" spans="3:5"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62" spans="3:6" x14ac:dyDescent="0.25">
      <c r="C62" s="289"/>
      <c r="D62" s="289"/>
      <c r="E62" s="289"/>
      <c r="F62" s="289"/>
    </row>
    <row r="63" spans="3:6" x14ac:dyDescent="0.25">
      <c r="C63" s="289"/>
      <c r="D63" s="289"/>
      <c r="E63" s="289"/>
      <c r="F63" s="289"/>
    </row>
    <row r="64" spans="3:6" x14ac:dyDescent="0.25">
      <c r="C64" s="289"/>
      <c r="D64" s="289"/>
      <c r="E64" s="289"/>
      <c r="F64" s="289"/>
    </row>
    <row r="65" spans="3:6" x14ac:dyDescent="0.25">
      <c r="C65" s="289"/>
      <c r="D65" s="289"/>
      <c r="E65" s="289"/>
      <c r="F65" s="289"/>
    </row>
  </sheetData>
  <mergeCells count="2">
    <mergeCell ref="C4:C5"/>
    <mergeCell ref="D4:E4"/>
  </mergeCells>
  <conditionalFormatting sqref="D6:D25">
    <cfRule type="dataBar" priority="2">
      <dataBar>
        <cfvo type="min"/>
        <cfvo type="max"/>
        <color rgb="FF638EC6"/>
      </dataBar>
      <extLst>
        <ext xmlns:x14="http://schemas.microsoft.com/office/spreadsheetml/2009/9/main" uri="{B025F937-C7B1-47D3-B67F-A62EFF666E3E}">
          <x14:id>{02A041AA-6455-4B9E-BE51-65BFA01D34BE}</x14:id>
        </ext>
      </extLst>
    </cfRule>
  </conditionalFormatting>
  <conditionalFormatting sqref="E6:E25">
    <cfRule type="dataBar" priority="1">
      <dataBar>
        <cfvo type="min"/>
        <cfvo type="max"/>
        <color rgb="FFFF555A"/>
      </dataBar>
      <extLst>
        <ext xmlns:x14="http://schemas.microsoft.com/office/spreadsheetml/2009/9/main" uri="{B025F937-C7B1-47D3-B67F-A62EFF666E3E}">
          <x14:id>{C3FF006E-D619-4620-9E23-5414FDF79D80}</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2A041AA-6455-4B9E-BE51-65BFA01D34BE}">
            <x14:dataBar minLength="0" maxLength="100" gradient="0">
              <x14:cfvo type="autoMin"/>
              <x14:cfvo type="autoMax"/>
              <x14:negativeFillColor rgb="FFFF0000"/>
              <x14:axisColor rgb="FF000000"/>
            </x14:dataBar>
          </x14:cfRule>
          <xm:sqref>D6:D25</xm:sqref>
        </x14:conditionalFormatting>
        <x14:conditionalFormatting xmlns:xm="http://schemas.microsoft.com/office/excel/2006/main">
          <x14:cfRule type="dataBar" id="{C3FF006E-D619-4620-9E23-5414FDF79D80}">
            <x14:dataBar minLength="0" maxLength="100" gradient="0">
              <x14:cfvo type="autoMin"/>
              <x14:cfvo type="autoMax"/>
              <x14:negativeFillColor rgb="FFFF0000"/>
              <x14:axisColor rgb="FF000000"/>
            </x14:dataBar>
          </x14:cfRule>
          <xm:sqref>E6:E25</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6"/>
  <sheetViews>
    <sheetView topLeftCell="A7" workbookViewId="0">
      <selection activeCell="A17" sqref="A17:Q24"/>
    </sheetView>
  </sheetViews>
  <sheetFormatPr defaultRowHeight="15" x14ac:dyDescent="0.25"/>
  <sheetData>
    <row r="2" spans="1:12" x14ac:dyDescent="0.25">
      <c r="B2" s="167" t="s">
        <v>155</v>
      </c>
      <c r="C2" s="224"/>
      <c r="D2" s="224"/>
      <c r="E2" s="224"/>
      <c r="F2" s="77"/>
      <c r="G2" s="77"/>
      <c r="H2" s="77"/>
      <c r="I2" s="77"/>
      <c r="J2" s="77"/>
      <c r="K2" s="77"/>
      <c r="L2" s="77"/>
    </row>
    <row r="3" spans="1:12" ht="15.75" customHeight="1" x14ac:dyDescent="0.25">
      <c r="B3" s="443" t="s">
        <v>156</v>
      </c>
      <c r="C3" s="396"/>
      <c r="D3" s="396"/>
      <c r="E3" s="396"/>
      <c r="F3" s="77"/>
      <c r="G3" s="77"/>
      <c r="H3" s="77"/>
      <c r="I3" s="77"/>
      <c r="J3" s="77"/>
      <c r="K3" s="77"/>
      <c r="L3" s="77"/>
    </row>
    <row r="4" spans="1:12" x14ac:dyDescent="0.25">
      <c r="A4" s="223"/>
      <c r="B4" s="444" t="s">
        <v>104</v>
      </c>
      <c r="C4" s="447" t="s">
        <v>149</v>
      </c>
      <c r="D4" s="447"/>
      <c r="E4" s="447"/>
      <c r="F4" s="447"/>
      <c r="G4" s="447"/>
      <c r="H4" s="447"/>
      <c r="I4" s="447"/>
      <c r="J4" s="447"/>
      <c r="K4" s="447"/>
      <c r="L4" s="447"/>
    </row>
    <row r="5" spans="1:12" x14ac:dyDescent="0.25">
      <c r="A5" s="223"/>
      <c r="B5" s="445"/>
      <c r="C5" s="367" t="s">
        <v>35</v>
      </c>
      <c r="D5" s="367"/>
      <c r="E5" s="367"/>
      <c r="F5" s="367"/>
      <c r="G5" s="448" t="s">
        <v>36</v>
      </c>
      <c r="H5" s="448"/>
      <c r="I5" s="367" t="s">
        <v>150</v>
      </c>
      <c r="J5" s="367"/>
      <c r="K5" s="367"/>
      <c r="L5" s="367"/>
    </row>
    <row r="6" spans="1:12" ht="40.5" x14ac:dyDescent="0.25">
      <c r="A6" s="223"/>
      <c r="B6" s="446"/>
      <c r="C6" s="218" t="s">
        <v>151</v>
      </c>
      <c r="D6" s="218" t="s">
        <v>152</v>
      </c>
      <c r="E6" s="218" t="s">
        <v>153</v>
      </c>
      <c r="F6" s="218" t="s">
        <v>24</v>
      </c>
      <c r="G6" s="218" t="s">
        <v>151</v>
      </c>
      <c r="H6" s="218" t="s">
        <v>24</v>
      </c>
      <c r="I6" s="218" t="s">
        <v>151</v>
      </c>
      <c r="J6" s="218" t="s">
        <v>152</v>
      </c>
      <c r="K6" s="218" t="s">
        <v>153</v>
      </c>
      <c r="L6" s="218" t="s">
        <v>24</v>
      </c>
    </row>
    <row r="7" spans="1:12" x14ac:dyDescent="0.25">
      <c r="B7" s="219" t="s">
        <v>8</v>
      </c>
      <c r="C7" s="81">
        <v>23</v>
      </c>
      <c r="D7" s="82">
        <v>73</v>
      </c>
      <c r="E7" s="81">
        <v>725</v>
      </c>
      <c r="F7" s="220">
        <v>821</v>
      </c>
      <c r="G7" s="81">
        <v>35</v>
      </c>
      <c r="H7" s="220">
        <v>35</v>
      </c>
      <c r="I7" s="81">
        <v>70</v>
      </c>
      <c r="J7" s="82">
        <v>158</v>
      </c>
      <c r="K7" s="81">
        <v>193</v>
      </c>
      <c r="L7" s="220">
        <v>421</v>
      </c>
    </row>
    <row r="8" spans="1:12" x14ac:dyDescent="0.25">
      <c r="B8" s="219" t="s">
        <v>9</v>
      </c>
      <c r="C8" s="81">
        <v>20</v>
      </c>
      <c r="D8" s="82">
        <v>199</v>
      </c>
      <c r="E8" s="81">
        <v>2214</v>
      </c>
      <c r="F8" s="220">
        <v>2433</v>
      </c>
      <c r="G8" s="81">
        <v>16</v>
      </c>
      <c r="H8" s="220">
        <v>16</v>
      </c>
      <c r="I8" s="81">
        <v>208</v>
      </c>
      <c r="J8" s="82">
        <v>328</v>
      </c>
      <c r="K8" s="81">
        <v>501</v>
      </c>
      <c r="L8" s="220">
        <v>1037</v>
      </c>
    </row>
    <row r="9" spans="1:12" x14ac:dyDescent="0.25">
      <c r="B9" s="219" t="s">
        <v>10</v>
      </c>
      <c r="C9" s="81">
        <v>61</v>
      </c>
      <c r="D9" s="82">
        <v>131</v>
      </c>
      <c r="E9" s="81">
        <v>689</v>
      </c>
      <c r="F9" s="220">
        <v>881</v>
      </c>
      <c r="G9" s="81">
        <v>3</v>
      </c>
      <c r="H9" s="220">
        <v>3</v>
      </c>
      <c r="I9" s="81">
        <v>70</v>
      </c>
      <c r="J9" s="82">
        <v>133</v>
      </c>
      <c r="K9" s="81">
        <v>128</v>
      </c>
      <c r="L9" s="220">
        <v>331</v>
      </c>
    </row>
    <row r="10" spans="1:12" x14ac:dyDescent="0.25">
      <c r="B10" s="219" t="s">
        <v>11</v>
      </c>
      <c r="C10" s="81">
        <v>21</v>
      </c>
      <c r="D10" s="82">
        <v>58</v>
      </c>
      <c r="E10" s="81">
        <v>652</v>
      </c>
      <c r="F10" s="220">
        <v>731</v>
      </c>
      <c r="G10" s="81" t="s">
        <v>62</v>
      </c>
      <c r="H10" s="220" t="s">
        <v>62</v>
      </c>
      <c r="I10" s="81">
        <v>54</v>
      </c>
      <c r="J10" s="82">
        <v>50</v>
      </c>
      <c r="K10" s="81">
        <v>261</v>
      </c>
      <c r="L10" s="220">
        <v>365</v>
      </c>
    </row>
    <row r="11" spans="1:12" x14ac:dyDescent="0.25">
      <c r="B11" s="219" t="s">
        <v>12</v>
      </c>
      <c r="C11" s="81">
        <v>34</v>
      </c>
      <c r="D11" s="82">
        <v>357</v>
      </c>
      <c r="E11" s="81">
        <v>883</v>
      </c>
      <c r="F11" s="220">
        <v>1274</v>
      </c>
      <c r="G11" s="81" t="s">
        <v>62</v>
      </c>
      <c r="H11" s="220" t="s">
        <v>62</v>
      </c>
      <c r="I11" s="81">
        <v>75</v>
      </c>
      <c r="J11" s="82">
        <v>297</v>
      </c>
      <c r="K11" s="81">
        <v>147</v>
      </c>
      <c r="L11" s="220">
        <v>519</v>
      </c>
    </row>
    <row r="12" spans="1:12" ht="31.5" customHeight="1" x14ac:dyDescent="0.25">
      <c r="B12" s="219" t="s">
        <v>13</v>
      </c>
      <c r="C12" s="81">
        <v>35</v>
      </c>
      <c r="D12" s="82">
        <v>89</v>
      </c>
      <c r="E12" s="81">
        <v>446</v>
      </c>
      <c r="F12" s="220">
        <v>570</v>
      </c>
      <c r="G12" s="81">
        <v>23</v>
      </c>
      <c r="H12" s="220">
        <v>23</v>
      </c>
      <c r="I12" s="81">
        <v>30</v>
      </c>
      <c r="J12" s="82">
        <v>60</v>
      </c>
      <c r="K12" s="81">
        <v>129</v>
      </c>
      <c r="L12" s="220">
        <v>219</v>
      </c>
    </row>
    <row r="13" spans="1:12" x14ac:dyDescent="0.25">
      <c r="B13" s="85" t="s">
        <v>24</v>
      </c>
      <c r="C13" s="86">
        <v>194</v>
      </c>
      <c r="D13" s="86">
        <v>907</v>
      </c>
      <c r="E13" s="86">
        <v>5609</v>
      </c>
      <c r="F13" s="86">
        <v>6710</v>
      </c>
      <c r="G13" s="86">
        <v>77</v>
      </c>
      <c r="H13" s="86">
        <v>77</v>
      </c>
      <c r="I13" s="221">
        <v>507</v>
      </c>
      <c r="J13" s="86">
        <v>1026</v>
      </c>
      <c r="K13" s="86">
        <v>1359</v>
      </c>
      <c r="L13" s="86">
        <v>2892</v>
      </c>
    </row>
    <row r="14" spans="1:12" x14ac:dyDescent="0.25">
      <c r="B14" s="222"/>
      <c r="C14" s="77"/>
      <c r="D14" s="77"/>
      <c r="E14" s="77"/>
      <c r="F14" s="77"/>
      <c r="G14" s="77"/>
      <c r="H14" s="77"/>
      <c r="I14" s="77"/>
      <c r="J14" s="77"/>
      <c r="K14" s="77"/>
      <c r="L14" s="77"/>
    </row>
    <row r="15" spans="1:12" x14ac:dyDescent="0.25">
      <c r="B15" s="215" t="s">
        <v>25</v>
      </c>
      <c r="C15" s="77"/>
      <c r="D15" s="77"/>
      <c r="E15" s="77"/>
      <c r="F15" s="77"/>
      <c r="G15" s="77"/>
      <c r="H15" s="77"/>
      <c r="I15" s="77"/>
      <c r="J15" s="77"/>
      <c r="K15" s="77"/>
      <c r="L15" s="77"/>
    </row>
    <row r="16" spans="1:12" x14ac:dyDescent="0.25">
      <c r="B16" s="215" t="s">
        <v>154</v>
      </c>
      <c r="C16" s="77"/>
      <c r="D16" s="77"/>
      <c r="E16" s="77"/>
      <c r="F16" s="77"/>
      <c r="G16" s="77"/>
      <c r="H16" s="77"/>
      <c r="I16" s="77"/>
      <c r="J16" s="77"/>
      <c r="K16" s="77"/>
      <c r="L16" s="77"/>
    </row>
  </sheetData>
  <mergeCells count="6">
    <mergeCell ref="B3:E3"/>
    <mergeCell ref="B4:B6"/>
    <mergeCell ref="C4:L4"/>
    <mergeCell ref="C5:F5"/>
    <mergeCell ref="G5:H5"/>
    <mergeCell ref="I5:L5"/>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1"/>
  <sheetViews>
    <sheetView workbookViewId="0">
      <selection activeCell="H5" sqref="H5:K17"/>
    </sheetView>
  </sheetViews>
  <sheetFormatPr defaultRowHeight="15" x14ac:dyDescent="0.25"/>
  <sheetData>
    <row r="1" spans="2:7" x14ac:dyDescent="0.25">
      <c r="B1" s="232"/>
      <c r="C1" s="77"/>
      <c r="D1" s="77"/>
      <c r="E1" s="77"/>
    </row>
    <row r="2" spans="2:7" x14ac:dyDescent="0.25">
      <c r="B2" s="78" t="s">
        <v>158</v>
      </c>
      <c r="C2" s="132"/>
      <c r="D2" s="132"/>
      <c r="E2" s="132"/>
      <c r="F2" s="77"/>
      <c r="G2" s="77"/>
    </row>
    <row r="3" spans="2:7" x14ac:dyDescent="0.25">
      <c r="B3" s="443" t="s">
        <v>156</v>
      </c>
      <c r="C3" s="443"/>
      <c r="D3" s="443"/>
      <c r="E3" s="443"/>
      <c r="F3" s="77"/>
      <c r="G3" s="77"/>
    </row>
    <row r="4" spans="2:7" ht="15" customHeight="1" x14ac:dyDescent="0.25">
      <c r="B4" s="225" t="s">
        <v>74</v>
      </c>
      <c r="C4" s="226" t="s">
        <v>151</v>
      </c>
      <c r="D4" s="226" t="s">
        <v>152</v>
      </c>
      <c r="E4" s="226" t="s">
        <v>153</v>
      </c>
      <c r="F4" s="226" t="s">
        <v>24</v>
      </c>
      <c r="G4" s="77"/>
    </row>
    <row r="5" spans="2:7" x14ac:dyDescent="0.25">
      <c r="B5" s="227" t="s">
        <v>77</v>
      </c>
      <c r="C5" s="228">
        <v>55</v>
      </c>
      <c r="D5" s="229">
        <v>126</v>
      </c>
      <c r="E5" s="228">
        <v>470</v>
      </c>
      <c r="F5" s="230">
        <v>651</v>
      </c>
      <c r="G5" s="77"/>
    </row>
    <row r="6" spans="2:7" x14ac:dyDescent="0.25">
      <c r="B6" s="227" t="s">
        <v>78</v>
      </c>
      <c r="C6" s="228">
        <v>59</v>
      </c>
      <c r="D6" s="229">
        <v>110</v>
      </c>
      <c r="E6" s="228">
        <v>484</v>
      </c>
      <c r="F6" s="230">
        <v>653</v>
      </c>
      <c r="G6" s="77"/>
    </row>
    <row r="7" spans="2:7" x14ac:dyDescent="0.25">
      <c r="B7" s="227" t="s">
        <v>79</v>
      </c>
      <c r="C7" s="228">
        <v>52</v>
      </c>
      <c r="D7" s="229">
        <v>143</v>
      </c>
      <c r="E7" s="228">
        <v>595</v>
      </c>
      <c r="F7" s="230">
        <v>790</v>
      </c>
      <c r="G7" s="77"/>
    </row>
    <row r="8" spans="2:7" x14ac:dyDescent="0.25">
      <c r="B8" s="227" t="s">
        <v>80</v>
      </c>
      <c r="C8" s="228">
        <v>69</v>
      </c>
      <c r="D8" s="229">
        <v>159</v>
      </c>
      <c r="E8" s="228">
        <v>539</v>
      </c>
      <c r="F8" s="230">
        <v>767</v>
      </c>
      <c r="G8" s="77"/>
    </row>
    <row r="9" spans="2:7" x14ac:dyDescent="0.25">
      <c r="B9" s="227" t="s">
        <v>81</v>
      </c>
      <c r="C9" s="228">
        <v>58</v>
      </c>
      <c r="D9" s="229">
        <v>144</v>
      </c>
      <c r="E9" s="228">
        <v>613</v>
      </c>
      <c r="F9" s="230">
        <v>815</v>
      </c>
      <c r="G9" s="77"/>
    </row>
    <row r="10" spans="2:7" x14ac:dyDescent="0.25">
      <c r="B10" s="227" t="s">
        <v>82</v>
      </c>
      <c r="C10" s="228">
        <v>97</v>
      </c>
      <c r="D10" s="229">
        <v>200</v>
      </c>
      <c r="E10" s="228">
        <v>709</v>
      </c>
      <c r="F10" s="230">
        <v>1006</v>
      </c>
      <c r="G10" s="77"/>
    </row>
    <row r="11" spans="2:7" x14ac:dyDescent="0.25">
      <c r="B11" s="227" t="s">
        <v>83</v>
      </c>
      <c r="C11" s="228">
        <v>70</v>
      </c>
      <c r="D11" s="229">
        <v>197</v>
      </c>
      <c r="E11" s="228">
        <v>679</v>
      </c>
      <c r="F11" s="230">
        <v>946</v>
      </c>
      <c r="G11" s="77"/>
    </row>
    <row r="12" spans="2:7" x14ac:dyDescent="0.25">
      <c r="B12" s="227" t="s">
        <v>84</v>
      </c>
      <c r="C12" s="228">
        <v>80</v>
      </c>
      <c r="D12" s="229">
        <v>263</v>
      </c>
      <c r="E12" s="228">
        <v>593</v>
      </c>
      <c r="F12" s="230">
        <v>936</v>
      </c>
      <c r="G12" s="77"/>
    </row>
    <row r="13" spans="2:7" x14ac:dyDescent="0.25">
      <c r="B13" s="227" t="s">
        <v>85</v>
      </c>
      <c r="C13" s="228">
        <v>50</v>
      </c>
      <c r="D13" s="229">
        <v>153</v>
      </c>
      <c r="E13" s="228">
        <v>587</v>
      </c>
      <c r="F13" s="230">
        <v>790</v>
      </c>
      <c r="G13" s="77"/>
    </row>
    <row r="14" spans="2:7" x14ac:dyDescent="0.25">
      <c r="B14" s="227" t="s">
        <v>86</v>
      </c>
      <c r="C14" s="228">
        <v>65</v>
      </c>
      <c r="D14" s="229">
        <v>148</v>
      </c>
      <c r="E14" s="228">
        <v>642</v>
      </c>
      <c r="F14" s="230">
        <v>855</v>
      </c>
      <c r="G14" s="77"/>
    </row>
    <row r="15" spans="2:7" x14ac:dyDescent="0.25">
      <c r="B15" s="227" t="s">
        <v>87</v>
      </c>
      <c r="C15" s="228">
        <v>58</v>
      </c>
      <c r="D15" s="229">
        <v>133</v>
      </c>
      <c r="E15" s="228">
        <v>515</v>
      </c>
      <c r="F15" s="230">
        <v>706</v>
      </c>
      <c r="G15" s="77"/>
    </row>
    <row r="16" spans="2:7" x14ac:dyDescent="0.25">
      <c r="B16" s="227" t="s">
        <v>88</v>
      </c>
      <c r="C16" s="228">
        <v>65</v>
      </c>
      <c r="D16" s="229">
        <v>157</v>
      </c>
      <c r="E16" s="228">
        <v>542</v>
      </c>
      <c r="F16" s="230">
        <v>764</v>
      </c>
      <c r="G16" s="77"/>
    </row>
    <row r="17" spans="2:7" x14ac:dyDescent="0.25">
      <c r="B17" s="85" t="s">
        <v>157</v>
      </c>
      <c r="C17" s="231">
        <v>778</v>
      </c>
      <c r="D17" s="231">
        <v>1933</v>
      </c>
      <c r="E17" s="231">
        <v>6968</v>
      </c>
      <c r="F17" s="231">
        <v>9679</v>
      </c>
      <c r="G17" s="77"/>
    </row>
    <row r="18" spans="2:7" x14ac:dyDescent="0.25">
      <c r="B18" s="216"/>
      <c r="C18" s="77"/>
      <c r="D18" s="77"/>
      <c r="E18" s="77"/>
      <c r="F18" s="77"/>
      <c r="G18" s="77"/>
    </row>
    <row r="19" spans="2:7" x14ac:dyDescent="0.25">
      <c r="B19" s="215" t="s">
        <v>25</v>
      </c>
      <c r="C19" s="77"/>
      <c r="D19" s="77"/>
      <c r="E19" s="77"/>
      <c r="F19" s="77"/>
      <c r="G19" s="77"/>
    </row>
    <row r="20" spans="2:7" x14ac:dyDescent="0.25">
      <c r="B20" s="216"/>
      <c r="C20" s="77"/>
      <c r="D20" s="77"/>
      <c r="E20" s="77"/>
      <c r="F20" s="77"/>
      <c r="G20" s="77"/>
    </row>
    <row r="21" spans="2:7" x14ac:dyDescent="0.25">
      <c r="B21" s="216"/>
      <c r="C21" s="77"/>
      <c r="D21" s="77"/>
      <c r="E21" s="77"/>
      <c r="F21" s="77"/>
      <c r="G21" s="77"/>
    </row>
  </sheetData>
  <mergeCells count="1">
    <mergeCell ref="B3:E3"/>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workbookViewId="0">
      <selection activeCell="H9" sqref="H9"/>
    </sheetView>
  </sheetViews>
  <sheetFormatPr defaultRowHeight="15" x14ac:dyDescent="0.25"/>
  <sheetData>
    <row r="2" spans="2:7" x14ac:dyDescent="0.25">
      <c r="B2" s="78" t="s">
        <v>159</v>
      </c>
      <c r="C2" s="77"/>
      <c r="D2" s="77"/>
      <c r="E2" s="77"/>
      <c r="F2" s="77"/>
      <c r="G2" s="77"/>
    </row>
    <row r="3" spans="2:7" x14ac:dyDescent="0.25">
      <c r="B3" s="79" t="s">
        <v>160</v>
      </c>
      <c r="C3" s="77"/>
      <c r="D3" s="77"/>
      <c r="E3" s="77"/>
      <c r="F3" s="77"/>
      <c r="G3" s="77"/>
    </row>
    <row r="4" spans="2:7" ht="54" x14ac:dyDescent="0.25">
      <c r="B4" s="233" t="s">
        <v>90</v>
      </c>
      <c r="C4" s="218" t="s">
        <v>151</v>
      </c>
      <c r="D4" s="218" t="s">
        <v>152</v>
      </c>
      <c r="E4" s="218" t="s">
        <v>153</v>
      </c>
      <c r="F4" s="218" t="s">
        <v>24</v>
      </c>
      <c r="G4" s="77"/>
    </row>
    <row r="5" spans="2:7" x14ac:dyDescent="0.25">
      <c r="B5" s="134" t="s">
        <v>91</v>
      </c>
      <c r="C5" s="81">
        <v>114</v>
      </c>
      <c r="D5" s="234">
        <v>285</v>
      </c>
      <c r="E5" s="81">
        <v>1047</v>
      </c>
      <c r="F5" s="220">
        <v>1446</v>
      </c>
      <c r="G5" s="77"/>
    </row>
    <row r="6" spans="2:7" x14ac:dyDescent="0.25">
      <c r="B6" s="134" t="s">
        <v>92</v>
      </c>
      <c r="C6" s="81">
        <v>103</v>
      </c>
      <c r="D6" s="234">
        <v>265</v>
      </c>
      <c r="E6" s="81">
        <v>1060</v>
      </c>
      <c r="F6" s="220">
        <v>1428</v>
      </c>
      <c r="G6" s="77"/>
    </row>
    <row r="7" spans="2:7" x14ac:dyDescent="0.25">
      <c r="B7" s="134" t="s">
        <v>93</v>
      </c>
      <c r="C7" s="81">
        <v>98</v>
      </c>
      <c r="D7" s="234">
        <v>232</v>
      </c>
      <c r="E7" s="81">
        <v>1081</v>
      </c>
      <c r="F7" s="220">
        <v>1411</v>
      </c>
      <c r="G7" s="77"/>
    </row>
    <row r="8" spans="2:7" x14ac:dyDescent="0.25">
      <c r="B8" s="134" t="s">
        <v>94</v>
      </c>
      <c r="C8" s="81">
        <v>113</v>
      </c>
      <c r="D8" s="234">
        <v>230</v>
      </c>
      <c r="E8" s="81">
        <v>1058</v>
      </c>
      <c r="F8" s="220">
        <v>1401</v>
      </c>
      <c r="G8" s="77"/>
    </row>
    <row r="9" spans="2:7" x14ac:dyDescent="0.25">
      <c r="B9" s="134" t="s">
        <v>95</v>
      </c>
      <c r="C9" s="81">
        <v>105</v>
      </c>
      <c r="D9" s="234">
        <v>248</v>
      </c>
      <c r="E9" s="81">
        <v>1043</v>
      </c>
      <c r="F9" s="220">
        <v>1396</v>
      </c>
      <c r="G9" s="77"/>
    </row>
    <row r="10" spans="2:7" x14ac:dyDescent="0.25">
      <c r="B10" s="134" t="s">
        <v>96</v>
      </c>
      <c r="C10" s="81">
        <v>113</v>
      </c>
      <c r="D10" s="234">
        <v>321</v>
      </c>
      <c r="E10" s="81">
        <v>967</v>
      </c>
      <c r="F10" s="220">
        <v>1401</v>
      </c>
      <c r="G10" s="77"/>
    </row>
    <row r="11" spans="2:7" x14ac:dyDescent="0.25">
      <c r="B11" s="134" t="s">
        <v>97</v>
      </c>
      <c r="C11" s="81">
        <v>132</v>
      </c>
      <c r="D11" s="234">
        <v>352</v>
      </c>
      <c r="E11" s="81">
        <v>712</v>
      </c>
      <c r="F11" s="220">
        <v>1196</v>
      </c>
      <c r="G11" s="77"/>
    </row>
    <row r="12" spans="2:7" x14ac:dyDescent="0.25">
      <c r="B12" s="85" t="s">
        <v>24</v>
      </c>
      <c r="C12" s="86">
        <v>778</v>
      </c>
      <c r="D12" s="86">
        <v>1933</v>
      </c>
      <c r="E12" s="86">
        <v>6968</v>
      </c>
      <c r="F12" s="86">
        <v>9679</v>
      </c>
      <c r="G12" s="77"/>
    </row>
    <row r="13" spans="2:7" x14ac:dyDescent="0.25">
      <c r="B13" s="216"/>
      <c r="C13" s="77"/>
      <c r="D13" s="77"/>
      <c r="E13" s="77"/>
      <c r="F13" s="77"/>
      <c r="G13" s="77"/>
    </row>
    <row r="14" spans="2:7" x14ac:dyDescent="0.25">
      <c r="B14" s="235" t="s">
        <v>25</v>
      </c>
      <c r="C14" s="77"/>
      <c r="D14" s="77"/>
      <c r="E14" s="77"/>
      <c r="F14" s="77"/>
      <c r="G14" s="77"/>
    </row>
    <row r="15" spans="2:7" x14ac:dyDescent="0.25">
      <c r="B15" s="216"/>
      <c r="C15" s="77"/>
      <c r="D15" s="77"/>
      <c r="E15" s="77"/>
      <c r="F15" s="77"/>
      <c r="G15" s="77"/>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2"/>
  <sheetViews>
    <sheetView workbookViewId="0">
      <selection activeCell="I7" sqref="I7"/>
    </sheetView>
  </sheetViews>
  <sheetFormatPr defaultRowHeight="15" x14ac:dyDescent="0.25"/>
  <sheetData>
    <row r="2" spans="2:7" x14ac:dyDescent="0.25">
      <c r="B2" s="78" t="s">
        <v>161</v>
      </c>
      <c r="C2" s="132"/>
      <c r="D2" s="132"/>
      <c r="E2" s="132"/>
      <c r="F2" s="133"/>
      <c r="G2" s="76"/>
    </row>
    <row r="3" spans="2:7" x14ac:dyDescent="0.25">
      <c r="B3" s="236" t="s">
        <v>162</v>
      </c>
      <c r="C3" s="106"/>
      <c r="D3" s="106"/>
      <c r="E3" s="106"/>
      <c r="F3" s="106"/>
      <c r="G3" s="76"/>
    </row>
    <row r="4" spans="2:7" x14ac:dyDescent="0.25">
      <c r="B4" s="449" t="s">
        <v>100</v>
      </c>
      <c r="C4" s="376" t="s">
        <v>163</v>
      </c>
      <c r="D4" s="376" t="s">
        <v>164</v>
      </c>
      <c r="E4" s="376" t="s">
        <v>165</v>
      </c>
      <c r="F4" s="450" t="s">
        <v>24</v>
      </c>
      <c r="G4" s="76"/>
    </row>
    <row r="5" spans="2:7" x14ac:dyDescent="0.25">
      <c r="B5" s="449"/>
      <c r="C5" s="376"/>
      <c r="D5" s="376"/>
      <c r="E5" s="376"/>
      <c r="F5" s="450"/>
      <c r="G5" s="76"/>
    </row>
    <row r="6" spans="2:7" x14ac:dyDescent="0.25">
      <c r="B6" s="143">
        <v>1</v>
      </c>
      <c r="C6" s="81">
        <v>43</v>
      </c>
      <c r="D6" s="82">
        <v>112</v>
      </c>
      <c r="E6" s="83">
        <v>62</v>
      </c>
      <c r="F6" s="237">
        <v>217</v>
      </c>
      <c r="G6" s="76"/>
    </row>
    <row r="7" spans="2:7" x14ac:dyDescent="0.25">
      <c r="B7" s="143">
        <v>2</v>
      </c>
      <c r="C7" s="81">
        <v>35</v>
      </c>
      <c r="D7" s="82">
        <v>94</v>
      </c>
      <c r="E7" s="83">
        <v>36</v>
      </c>
      <c r="F7" s="237">
        <v>165</v>
      </c>
      <c r="G7" s="76"/>
    </row>
    <row r="8" spans="2:7" x14ac:dyDescent="0.25">
      <c r="B8" s="143">
        <v>3</v>
      </c>
      <c r="C8" s="81">
        <v>27</v>
      </c>
      <c r="D8" s="82">
        <v>60</v>
      </c>
      <c r="E8" s="83">
        <v>29</v>
      </c>
      <c r="F8" s="237">
        <v>116</v>
      </c>
      <c r="G8" s="76"/>
    </row>
    <row r="9" spans="2:7" x14ac:dyDescent="0.25">
      <c r="B9" s="143">
        <v>4</v>
      </c>
      <c r="C9" s="81">
        <v>23</v>
      </c>
      <c r="D9" s="82">
        <v>38</v>
      </c>
      <c r="E9" s="83">
        <v>20</v>
      </c>
      <c r="F9" s="237">
        <v>81</v>
      </c>
      <c r="G9" s="76"/>
    </row>
    <row r="10" spans="2:7" x14ac:dyDescent="0.25">
      <c r="B10" s="143">
        <v>5</v>
      </c>
      <c r="C10" s="81">
        <v>24</v>
      </c>
      <c r="D10" s="82">
        <v>36</v>
      </c>
      <c r="E10" s="83">
        <v>17</v>
      </c>
      <c r="F10" s="237">
        <v>77</v>
      </c>
      <c r="G10" s="76"/>
    </row>
    <row r="11" spans="2:7" x14ac:dyDescent="0.25">
      <c r="B11" s="143">
        <v>6</v>
      </c>
      <c r="C11" s="81">
        <v>19</v>
      </c>
      <c r="D11" s="82">
        <v>61</v>
      </c>
      <c r="E11" s="83">
        <v>16</v>
      </c>
      <c r="F11" s="237">
        <v>96</v>
      </c>
      <c r="G11" s="76"/>
    </row>
    <row r="12" spans="2:7" x14ac:dyDescent="0.25">
      <c r="B12" s="143">
        <v>7</v>
      </c>
      <c r="C12" s="81">
        <v>30</v>
      </c>
      <c r="D12" s="82">
        <v>70</v>
      </c>
      <c r="E12" s="83">
        <v>57</v>
      </c>
      <c r="F12" s="237">
        <v>157</v>
      </c>
      <c r="G12" s="76"/>
    </row>
    <row r="13" spans="2:7" x14ac:dyDescent="0.25">
      <c r="B13" s="143">
        <v>8</v>
      </c>
      <c r="C13" s="81">
        <v>29</v>
      </c>
      <c r="D13" s="82">
        <v>60</v>
      </c>
      <c r="E13" s="83">
        <v>217</v>
      </c>
      <c r="F13" s="237">
        <v>306</v>
      </c>
      <c r="G13" s="76"/>
    </row>
    <row r="14" spans="2:7" x14ac:dyDescent="0.25">
      <c r="B14" s="143">
        <v>9</v>
      </c>
      <c r="C14" s="81">
        <v>39</v>
      </c>
      <c r="D14" s="82">
        <v>51</v>
      </c>
      <c r="E14" s="83">
        <v>515</v>
      </c>
      <c r="F14" s="237">
        <v>605</v>
      </c>
      <c r="G14" s="76"/>
    </row>
    <row r="15" spans="2:7" x14ac:dyDescent="0.25">
      <c r="B15" s="143">
        <v>10</v>
      </c>
      <c r="C15" s="81">
        <v>39</v>
      </c>
      <c r="D15" s="82">
        <v>68</v>
      </c>
      <c r="E15" s="83">
        <v>465</v>
      </c>
      <c r="F15" s="237">
        <v>572</v>
      </c>
      <c r="G15" s="76"/>
    </row>
    <row r="16" spans="2:7" x14ac:dyDescent="0.25">
      <c r="B16" s="143">
        <v>11</v>
      </c>
      <c r="C16" s="81">
        <v>35</v>
      </c>
      <c r="D16" s="82">
        <v>72</v>
      </c>
      <c r="E16" s="83">
        <v>516</v>
      </c>
      <c r="F16" s="237">
        <v>623</v>
      </c>
      <c r="G16" s="76"/>
    </row>
    <row r="17" spans="2:7" x14ac:dyDescent="0.25">
      <c r="B17" s="143">
        <v>12</v>
      </c>
      <c r="C17" s="81">
        <v>35</v>
      </c>
      <c r="D17" s="82">
        <v>57</v>
      </c>
      <c r="E17" s="83">
        <v>542</v>
      </c>
      <c r="F17" s="237">
        <v>634</v>
      </c>
      <c r="G17" s="76"/>
    </row>
    <row r="18" spans="2:7" x14ac:dyDescent="0.25">
      <c r="B18" s="143">
        <v>13</v>
      </c>
      <c r="C18" s="81">
        <v>23</v>
      </c>
      <c r="D18" s="82">
        <v>72</v>
      </c>
      <c r="E18" s="83">
        <v>561</v>
      </c>
      <c r="F18" s="237">
        <v>656</v>
      </c>
      <c r="G18" s="76"/>
    </row>
    <row r="19" spans="2:7" x14ac:dyDescent="0.25">
      <c r="B19" s="143">
        <v>14</v>
      </c>
      <c r="C19" s="81">
        <v>44</v>
      </c>
      <c r="D19" s="82">
        <v>154</v>
      </c>
      <c r="E19" s="83">
        <v>436</v>
      </c>
      <c r="F19" s="237">
        <v>634</v>
      </c>
      <c r="G19" s="76"/>
    </row>
    <row r="20" spans="2:7" x14ac:dyDescent="0.25">
      <c r="B20" s="143">
        <v>15</v>
      </c>
      <c r="C20" s="81">
        <v>41</v>
      </c>
      <c r="D20" s="82">
        <v>104</v>
      </c>
      <c r="E20" s="83">
        <v>337</v>
      </c>
      <c r="F20" s="237">
        <v>482</v>
      </c>
      <c r="G20" s="76"/>
    </row>
    <row r="21" spans="2:7" x14ac:dyDescent="0.25">
      <c r="B21" s="143">
        <v>16</v>
      </c>
      <c r="C21" s="81">
        <v>27</v>
      </c>
      <c r="D21" s="82">
        <v>78</v>
      </c>
      <c r="E21" s="83">
        <v>430</v>
      </c>
      <c r="F21" s="237">
        <v>535</v>
      </c>
      <c r="G21" s="76"/>
    </row>
    <row r="22" spans="2:7" x14ac:dyDescent="0.25">
      <c r="B22" s="143">
        <v>17</v>
      </c>
      <c r="C22" s="81">
        <v>37</v>
      </c>
      <c r="D22" s="82">
        <v>63</v>
      </c>
      <c r="E22" s="83">
        <v>541</v>
      </c>
      <c r="F22" s="237">
        <v>641</v>
      </c>
      <c r="G22" s="76"/>
    </row>
    <row r="23" spans="2:7" x14ac:dyDescent="0.25">
      <c r="B23" s="143">
        <v>18</v>
      </c>
      <c r="C23" s="81">
        <v>36</v>
      </c>
      <c r="D23" s="82">
        <v>99</v>
      </c>
      <c r="E23" s="83">
        <v>525</v>
      </c>
      <c r="F23" s="237">
        <v>660</v>
      </c>
      <c r="G23" s="76"/>
    </row>
    <row r="24" spans="2:7" x14ac:dyDescent="0.25">
      <c r="B24" s="143">
        <v>19</v>
      </c>
      <c r="C24" s="81">
        <v>26</v>
      </c>
      <c r="D24" s="82">
        <v>94</v>
      </c>
      <c r="E24" s="83">
        <v>550</v>
      </c>
      <c r="F24" s="237">
        <v>670</v>
      </c>
      <c r="G24" s="76"/>
    </row>
    <row r="25" spans="2:7" x14ac:dyDescent="0.25">
      <c r="B25" s="143">
        <v>20</v>
      </c>
      <c r="C25" s="81">
        <v>26</v>
      </c>
      <c r="D25" s="82">
        <v>107</v>
      </c>
      <c r="E25" s="83">
        <v>441</v>
      </c>
      <c r="F25" s="237">
        <v>574</v>
      </c>
      <c r="G25" s="76"/>
    </row>
    <row r="26" spans="2:7" x14ac:dyDescent="0.25">
      <c r="B26" s="143">
        <v>21</v>
      </c>
      <c r="C26" s="81">
        <v>38</v>
      </c>
      <c r="D26" s="82">
        <v>107</v>
      </c>
      <c r="E26" s="83">
        <v>310</v>
      </c>
      <c r="F26" s="237">
        <v>455</v>
      </c>
      <c r="G26" s="76"/>
    </row>
    <row r="27" spans="2:7" x14ac:dyDescent="0.25">
      <c r="B27" s="143">
        <v>22</v>
      </c>
      <c r="C27" s="81">
        <v>40</v>
      </c>
      <c r="D27" s="82">
        <v>114</v>
      </c>
      <c r="E27" s="83">
        <v>179</v>
      </c>
      <c r="F27" s="237">
        <v>333</v>
      </c>
      <c r="G27" s="76"/>
    </row>
    <row r="28" spans="2:7" x14ac:dyDescent="0.25">
      <c r="B28" s="143">
        <v>23</v>
      </c>
      <c r="C28" s="81">
        <v>30</v>
      </c>
      <c r="D28" s="82">
        <v>96</v>
      </c>
      <c r="E28" s="83">
        <v>89</v>
      </c>
      <c r="F28" s="237">
        <v>215</v>
      </c>
      <c r="G28" s="76"/>
    </row>
    <row r="29" spans="2:7" x14ac:dyDescent="0.25">
      <c r="B29" s="143">
        <v>24</v>
      </c>
      <c r="C29" s="81">
        <v>32</v>
      </c>
      <c r="D29" s="82">
        <v>66</v>
      </c>
      <c r="E29" s="83">
        <v>74</v>
      </c>
      <c r="F29" s="237">
        <v>172</v>
      </c>
      <c r="G29" s="76"/>
    </row>
    <row r="30" spans="2:7" x14ac:dyDescent="0.25">
      <c r="B30" s="238" t="s">
        <v>101</v>
      </c>
      <c r="C30" s="81" t="s">
        <v>62</v>
      </c>
      <c r="D30" s="82" t="s">
        <v>62</v>
      </c>
      <c r="E30" s="83">
        <v>3</v>
      </c>
      <c r="F30" s="237">
        <v>3</v>
      </c>
      <c r="G30" s="76"/>
    </row>
    <row r="31" spans="2:7" x14ac:dyDescent="0.25">
      <c r="B31" s="85" t="s">
        <v>24</v>
      </c>
      <c r="C31" s="85">
        <v>778</v>
      </c>
      <c r="D31" s="85">
        <v>1933</v>
      </c>
      <c r="E31" s="85">
        <v>6968</v>
      </c>
      <c r="F31" s="85">
        <v>9679</v>
      </c>
      <c r="G31" s="76"/>
    </row>
    <row r="32" spans="2:7" x14ac:dyDescent="0.25">
      <c r="B32" s="76"/>
      <c r="C32" s="76"/>
      <c r="D32" s="76"/>
      <c r="E32" s="76"/>
      <c r="F32" s="76"/>
      <c r="G32" s="76"/>
    </row>
  </sheetData>
  <mergeCells count="5">
    <mergeCell ref="B4:B5"/>
    <mergeCell ref="C4:C5"/>
    <mergeCell ref="D4:D5"/>
    <mergeCell ref="E4:E5"/>
    <mergeCell ref="F4:F5"/>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21"/>
  <sheetViews>
    <sheetView workbookViewId="0">
      <selection sqref="A1:XFD1048576"/>
    </sheetView>
  </sheetViews>
  <sheetFormatPr defaultRowHeight="15" x14ac:dyDescent="0.25"/>
  <sheetData>
    <row r="2" spans="2:16" x14ac:dyDescent="0.25">
      <c r="B2" s="264"/>
      <c r="C2" s="265" t="s">
        <v>252</v>
      </c>
      <c r="D2" s="265" t="s">
        <v>253</v>
      </c>
      <c r="E2" s="265" t="s">
        <v>254</v>
      </c>
      <c r="F2" s="265" t="s">
        <v>255</v>
      </c>
      <c r="G2" s="289"/>
      <c r="J2" s="267"/>
      <c r="K2" s="265" t="s">
        <v>252</v>
      </c>
      <c r="L2" s="265" t="s">
        <v>253</v>
      </c>
      <c r="M2" s="265" t="s">
        <v>254</v>
      </c>
      <c r="N2" s="265" t="s">
        <v>255</v>
      </c>
      <c r="O2" s="264"/>
      <c r="P2" s="264"/>
    </row>
    <row r="3" spans="2:16" x14ac:dyDescent="0.25">
      <c r="B3" s="264" t="s">
        <v>176</v>
      </c>
      <c r="C3" s="266">
        <v>2.4</v>
      </c>
      <c r="D3" s="266">
        <v>1.4492753623188406</v>
      </c>
      <c r="E3" s="266">
        <v>1.7</v>
      </c>
      <c r="F3" s="266">
        <v>1.1030570438071228</v>
      </c>
      <c r="G3" s="289"/>
      <c r="J3" s="264" t="s">
        <v>256</v>
      </c>
      <c r="K3" s="266">
        <v>5.8</v>
      </c>
      <c r="L3" s="266">
        <v>3.3816425120772946</v>
      </c>
      <c r="M3" s="266">
        <v>5</v>
      </c>
      <c r="N3" s="266">
        <v>2.7734005672864797</v>
      </c>
      <c r="O3" s="264"/>
      <c r="P3" s="264"/>
    </row>
    <row r="4" spans="2:16" x14ac:dyDescent="0.25">
      <c r="B4" s="264" t="s">
        <v>177</v>
      </c>
      <c r="C4" s="266">
        <v>16.100000000000001</v>
      </c>
      <c r="D4" s="266">
        <v>14.492753623188406</v>
      </c>
      <c r="E4" s="266">
        <v>16.2</v>
      </c>
      <c r="F4" s="266">
        <v>12.795461708162623</v>
      </c>
      <c r="G4" s="289"/>
      <c r="J4" s="264" t="s">
        <v>257</v>
      </c>
      <c r="K4" s="266">
        <v>20.6</v>
      </c>
      <c r="L4" s="266">
        <v>16.908212560386474</v>
      </c>
      <c r="M4" s="266">
        <v>23.1</v>
      </c>
      <c r="N4" s="266">
        <v>21.998109045067761</v>
      </c>
      <c r="O4" s="264"/>
      <c r="P4" s="264"/>
    </row>
    <row r="5" spans="2:16" x14ac:dyDescent="0.25">
      <c r="B5" s="264" t="s">
        <v>178</v>
      </c>
      <c r="C5" s="266">
        <v>16.5</v>
      </c>
      <c r="D5" s="266">
        <v>19.806763285024154</v>
      </c>
      <c r="E5" s="266">
        <v>25.9</v>
      </c>
      <c r="F5" s="266">
        <v>31.326820044122282</v>
      </c>
      <c r="G5" s="289"/>
      <c r="J5" s="264" t="s">
        <v>258</v>
      </c>
      <c r="K5" s="266">
        <v>3.4</v>
      </c>
      <c r="L5" s="266">
        <v>5.3140096618357484</v>
      </c>
      <c r="M5" s="266">
        <v>6.4</v>
      </c>
      <c r="N5" s="266">
        <v>7.9735266309486299</v>
      </c>
      <c r="O5" s="264"/>
      <c r="P5" s="264"/>
    </row>
    <row r="6" spans="2:16" x14ac:dyDescent="0.25">
      <c r="B6" s="264" t="s">
        <v>179</v>
      </c>
      <c r="C6" s="266">
        <v>65</v>
      </c>
      <c r="D6" s="266">
        <v>64.251207729468589</v>
      </c>
      <c r="E6" s="266">
        <v>56.2</v>
      </c>
      <c r="F6" s="266">
        <v>54.774661203907968</v>
      </c>
      <c r="G6" s="289"/>
      <c r="J6" s="264" t="s">
        <v>185</v>
      </c>
      <c r="K6" s="266">
        <v>8.9</v>
      </c>
      <c r="L6" s="266">
        <v>10.144927536231885</v>
      </c>
      <c r="M6" s="266">
        <v>15.1</v>
      </c>
      <c r="N6" s="266">
        <v>16.829498896942958</v>
      </c>
      <c r="O6" s="264"/>
      <c r="P6" s="264"/>
    </row>
    <row r="7" spans="2:16" x14ac:dyDescent="0.25">
      <c r="B7" s="289"/>
      <c r="C7" s="289"/>
      <c r="D7" s="289"/>
      <c r="E7" s="289"/>
      <c r="F7" s="289"/>
      <c r="G7" s="289"/>
      <c r="J7" s="264" t="s">
        <v>179</v>
      </c>
      <c r="K7" s="266">
        <v>61.3</v>
      </c>
      <c r="L7" s="266">
        <v>64.251207729468589</v>
      </c>
      <c r="M7" s="266">
        <v>50.4</v>
      </c>
      <c r="N7" s="266">
        <v>50.425464859754179</v>
      </c>
      <c r="O7" s="264"/>
      <c r="P7" s="264"/>
    </row>
    <row r="8" spans="2:16" x14ac:dyDescent="0.25">
      <c r="B8" s="289"/>
      <c r="C8" s="289"/>
      <c r="D8" s="289"/>
      <c r="E8" s="289"/>
      <c r="F8" s="289"/>
      <c r="G8" s="289"/>
      <c r="J8" s="264" t="s">
        <v>180</v>
      </c>
      <c r="K8" s="264">
        <v>100</v>
      </c>
      <c r="L8" s="264">
        <v>100</v>
      </c>
      <c r="M8" s="264">
        <v>100</v>
      </c>
      <c r="N8" s="264">
        <v>100</v>
      </c>
      <c r="O8" s="264"/>
      <c r="P8" s="264"/>
    </row>
    <row r="9" spans="2:16" x14ac:dyDescent="0.25">
      <c r="B9" s="289"/>
      <c r="C9" s="289"/>
      <c r="D9" s="289"/>
      <c r="E9" s="289"/>
      <c r="F9" s="289"/>
      <c r="G9" s="289"/>
      <c r="J9" s="264"/>
      <c r="K9" s="264"/>
      <c r="L9" s="264"/>
      <c r="M9" s="264"/>
      <c r="N9" s="264"/>
      <c r="O9" s="264"/>
      <c r="P9" s="264"/>
    </row>
    <row r="10" spans="2:16" x14ac:dyDescent="0.25">
      <c r="B10" s="289"/>
      <c r="C10" s="289"/>
      <c r="D10" s="289"/>
      <c r="E10" s="289"/>
      <c r="F10" s="289"/>
      <c r="G10" s="289"/>
      <c r="J10" s="264"/>
      <c r="K10" s="264"/>
      <c r="L10" s="264"/>
      <c r="M10" s="264"/>
      <c r="N10" s="264"/>
      <c r="O10" s="264"/>
      <c r="P10" s="264"/>
    </row>
    <row r="11" spans="2:16" x14ac:dyDescent="0.25">
      <c r="B11" s="289"/>
      <c r="C11" s="289"/>
      <c r="D11" s="289"/>
      <c r="E11" s="289"/>
      <c r="F11" s="289"/>
      <c r="G11" s="289"/>
      <c r="J11" s="264"/>
      <c r="K11" s="264"/>
      <c r="L11" s="264"/>
      <c r="M11" s="264"/>
      <c r="N11" s="264"/>
      <c r="O11" s="264"/>
      <c r="P11" s="264"/>
    </row>
    <row r="12" spans="2:16" x14ac:dyDescent="0.25">
      <c r="B12" s="289"/>
      <c r="C12" s="289"/>
      <c r="D12" s="289"/>
      <c r="E12" s="289"/>
      <c r="F12" s="289"/>
      <c r="G12" s="289"/>
      <c r="J12" s="264"/>
      <c r="K12" s="264"/>
      <c r="L12" s="264"/>
      <c r="M12" s="264"/>
      <c r="N12" s="264"/>
      <c r="O12" s="264"/>
      <c r="P12" s="264"/>
    </row>
    <row r="13" spans="2:16" x14ac:dyDescent="0.25">
      <c r="B13" s="289"/>
      <c r="C13" s="289"/>
      <c r="D13" s="289"/>
      <c r="E13" s="289"/>
      <c r="F13" s="289"/>
      <c r="G13" s="289"/>
      <c r="J13" s="264"/>
      <c r="K13" s="264"/>
      <c r="L13" s="264"/>
      <c r="M13" s="264"/>
      <c r="N13" s="264"/>
      <c r="O13" s="264"/>
      <c r="P13" s="264"/>
    </row>
    <row r="14" spans="2:16" x14ac:dyDescent="0.25">
      <c r="B14" s="289"/>
      <c r="C14" s="289"/>
      <c r="D14" s="289"/>
      <c r="E14" s="289"/>
      <c r="F14" s="289"/>
      <c r="G14" s="289"/>
      <c r="J14" s="264"/>
      <c r="K14" s="264"/>
      <c r="L14" s="264"/>
      <c r="M14" s="264"/>
      <c r="N14" s="264"/>
      <c r="O14" s="264"/>
      <c r="P14" s="264"/>
    </row>
    <row r="15" spans="2:16" x14ac:dyDescent="0.25">
      <c r="B15" s="289"/>
      <c r="C15" s="289"/>
      <c r="D15" s="289"/>
      <c r="E15" s="289"/>
      <c r="F15" s="289"/>
      <c r="G15" s="289"/>
      <c r="J15" s="264"/>
      <c r="K15" s="264"/>
      <c r="L15" s="264"/>
      <c r="M15" s="264"/>
      <c r="N15" s="264"/>
      <c r="O15" s="264"/>
      <c r="P15" s="264"/>
    </row>
    <row r="16" spans="2:16" x14ac:dyDescent="0.25">
      <c r="B16" s="289"/>
      <c r="C16" s="289"/>
      <c r="D16" s="289"/>
      <c r="E16" s="289"/>
      <c r="F16" s="289"/>
      <c r="G16" s="289"/>
      <c r="J16" s="264"/>
      <c r="K16" s="264"/>
      <c r="L16" s="264"/>
      <c r="M16" s="264"/>
      <c r="N16" s="264"/>
      <c r="O16" s="264"/>
      <c r="P16" s="264"/>
    </row>
    <row r="17" spans="2:16" x14ac:dyDescent="0.25">
      <c r="B17" s="289"/>
      <c r="C17" s="289"/>
      <c r="D17" s="289"/>
      <c r="E17" s="289"/>
      <c r="F17" s="289"/>
      <c r="G17" s="289"/>
      <c r="J17" s="264"/>
      <c r="K17" s="264"/>
      <c r="L17" s="264"/>
      <c r="M17" s="264"/>
      <c r="N17" s="264"/>
      <c r="O17" s="264"/>
      <c r="P17" s="264"/>
    </row>
    <row r="18" spans="2:16" x14ac:dyDescent="0.25">
      <c r="B18" s="289"/>
      <c r="C18" s="289"/>
      <c r="D18" s="289"/>
      <c r="E18" s="289"/>
      <c r="F18" s="289"/>
      <c r="G18" s="289"/>
      <c r="J18" s="264"/>
      <c r="K18" s="264"/>
      <c r="L18" s="264"/>
      <c r="M18" s="264"/>
      <c r="N18" s="264"/>
      <c r="O18" s="264"/>
      <c r="P18" s="264"/>
    </row>
    <row r="19" spans="2:16" x14ac:dyDescent="0.25">
      <c r="B19" s="289"/>
      <c r="C19" s="289"/>
      <c r="D19" s="289"/>
      <c r="E19" s="289"/>
      <c r="F19" s="289"/>
      <c r="G19" s="289"/>
      <c r="J19" s="264"/>
      <c r="K19" s="264"/>
      <c r="L19" s="264"/>
      <c r="M19" s="264"/>
      <c r="N19" s="264"/>
      <c r="O19" s="264"/>
      <c r="P19" s="264"/>
    </row>
    <row r="20" spans="2:16" x14ac:dyDescent="0.25">
      <c r="J20" s="264"/>
      <c r="K20" s="264"/>
      <c r="L20" s="264"/>
      <c r="M20" s="264"/>
      <c r="N20" s="264"/>
      <c r="O20" s="264"/>
      <c r="P20" s="264"/>
    </row>
    <row r="21" spans="2:16" x14ac:dyDescent="0.25">
      <c r="J21" s="264"/>
      <c r="K21" s="264"/>
      <c r="L21" s="264"/>
      <c r="M21" s="264"/>
      <c r="N21" s="264"/>
      <c r="O21" s="264"/>
      <c r="P21" s="264"/>
    </row>
  </sheetData>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Q12" sqref="Q12"/>
    </sheetView>
  </sheetViews>
  <sheetFormatPr defaultRowHeight="15" x14ac:dyDescent="0.25"/>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14" sqref="J14"/>
    </sheetView>
  </sheetViews>
  <sheetFormatPr defaultRowHeight="15" x14ac:dyDescent="0.25"/>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7"/>
  <sheetViews>
    <sheetView workbookViewId="0">
      <selection activeCell="E13" sqref="E13"/>
    </sheetView>
  </sheetViews>
  <sheetFormatPr defaultRowHeight="15" x14ac:dyDescent="0.25"/>
  <sheetData>
    <row r="2" spans="2:9" x14ac:dyDescent="0.25">
      <c r="B2" s="349" t="s">
        <v>18</v>
      </c>
      <c r="C2" s="350"/>
      <c r="D2" s="350"/>
      <c r="E2" s="350"/>
      <c r="F2" s="350"/>
      <c r="G2" s="350"/>
      <c r="H2" s="350"/>
      <c r="I2" s="350"/>
    </row>
    <row r="3" spans="2:9" x14ac:dyDescent="0.25">
      <c r="B3" s="370" t="s">
        <v>19</v>
      </c>
      <c r="C3" s="370"/>
      <c r="D3" s="370"/>
      <c r="E3" s="370"/>
      <c r="F3" s="370"/>
      <c r="G3" s="30"/>
      <c r="H3" s="30"/>
      <c r="I3" s="30"/>
    </row>
    <row r="4" spans="2:9" x14ac:dyDescent="0.25">
      <c r="B4" s="363" t="s">
        <v>2</v>
      </c>
      <c r="C4" s="371">
        <v>2019</v>
      </c>
      <c r="D4" s="371">
        <v>2017</v>
      </c>
      <c r="E4" s="372">
        <v>2018</v>
      </c>
      <c r="F4" s="372">
        <v>2016</v>
      </c>
      <c r="G4" s="30"/>
      <c r="H4" s="30"/>
      <c r="I4" s="30"/>
    </row>
    <row r="5" spans="2:9" x14ac:dyDescent="0.25">
      <c r="B5" s="364"/>
      <c r="C5" s="371" t="s">
        <v>20</v>
      </c>
      <c r="D5" s="371" t="s">
        <v>21</v>
      </c>
      <c r="E5" s="372" t="s">
        <v>20</v>
      </c>
      <c r="F5" s="372" t="s">
        <v>21</v>
      </c>
    </row>
    <row r="6" spans="2:9" ht="27" x14ac:dyDescent="0.25">
      <c r="B6" s="365"/>
      <c r="C6" s="31" t="s">
        <v>22</v>
      </c>
      <c r="D6" s="31" t="s">
        <v>23</v>
      </c>
      <c r="E6" s="31" t="s">
        <v>22</v>
      </c>
      <c r="F6" s="31" t="s">
        <v>23</v>
      </c>
    </row>
    <row r="7" spans="2:9" x14ac:dyDescent="0.25">
      <c r="B7" s="32" t="s">
        <v>8</v>
      </c>
      <c r="C7" s="33">
        <v>3.53</v>
      </c>
      <c r="D7" s="34">
        <v>1.91</v>
      </c>
      <c r="E7" s="35">
        <v>4.68</v>
      </c>
      <c r="F7" s="36">
        <v>2.57</v>
      </c>
    </row>
    <row r="8" spans="2:9" x14ac:dyDescent="0.25">
      <c r="B8" s="32" t="s">
        <v>9</v>
      </c>
      <c r="C8" s="33">
        <v>1.69</v>
      </c>
      <c r="D8" s="34">
        <v>1.03</v>
      </c>
      <c r="E8" s="35">
        <v>1.6</v>
      </c>
      <c r="F8" s="36">
        <v>0.97</v>
      </c>
    </row>
    <row r="9" spans="2:9" x14ac:dyDescent="0.25">
      <c r="B9" s="32" t="s">
        <v>10</v>
      </c>
      <c r="C9" s="33">
        <v>2.2200000000000002</v>
      </c>
      <c r="D9" s="34">
        <v>1.27</v>
      </c>
      <c r="E9" s="35">
        <v>1.54</v>
      </c>
      <c r="F9" s="36">
        <v>0.89</v>
      </c>
    </row>
    <row r="10" spans="2:9" x14ac:dyDescent="0.25">
      <c r="B10" s="32" t="s">
        <v>11</v>
      </c>
      <c r="C10" s="33">
        <v>2.19</v>
      </c>
      <c r="D10" s="34">
        <v>1.35</v>
      </c>
      <c r="E10" s="35">
        <v>2.23</v>
      </c>
      <c r="F10" s="36">
        <v>1.36</v>
      </c>
    </row>
    <row r="11" spans="2:9" x14ac:dyDescent="0.25">
      <c r="B11" s="32" t="s">
        <v>12</v>
      </c>
      <c r="C11" s="33">
        <v>2.34</v>
      </c>
      <c r="D11" s="34">
        <v>1.44</v>
      </c>
      <c r="E11" s="35">
        <v>1.86</v>
      </c>
      <c r="F11" s="36">
        <v>1.1100000000000001</v>
      </c>
    </row>
    <row r="12" spans="2:9" ht="27" x14ac:dyDescent="0.25">
      <c r="B12" s="32" t="s">
        <v>13</v>
      </c>
      <c r="C12" s="33">
        <v>1.23</v>
      </c>
      <c r="D12" s="34">
        <v>0.69</v>
      </c>
      <c r="E12" s="35">
        <v>1.3</v>
      </c>
      <c r="F12" s="36">
        <v>0.75</v>
      </c>
    </row>
    <row r="13" spans="2:9" x14ac:dyDescent="0.25">
      <c r="B13" s="39" t="s">
        <v>14</v>
      </c>
      <c r="C13" s="40">
        <v>2.14</v>
      </c>
      <c r="D13" s="40">
        <v>1.26</v>
      </c>
      <c r="E13" s="40">
        <v>2.0699999999999998</v>
      </c>
      <c r="F13" s="40">
        <v>1.23</v>
      </c>
    </row>
    <row r="14" spans="2:9" x14ac:dyDescent="0.25">
      <c r="B14" s="345" t="s">
        <v>15</v>
      </c>
      <c r="C14" s="346">
        <v>1.8</v>
      </c>
      <c r="D14" s="346">
        <v>1.3</v>
      </c>
      <c r="E14" s="346" t="s">
        <v>353</v>
      </c>
      <c r="F14" s="346">
        <v>1.4</v>
      </c>
    </row>
    <row r="15" spans="2:9" x14ac:dyDescent="0.25">
      <c r="B15" s="38" t="s">
        <v>25</v>
      </c>
      <c r="C15" s="30"/>
      <c r="D15" s="30"/>
      <c r="E15" s="30"/>
      <c r="F15" s="30"/>
    </row>
    <row r="16" spans="2:9" x14ac:dyDescent="0.25">
      <c r="B16" s="38" t="s">
        <v>26</v>
      </c>
      <c r="C16" s="30"/>
      <c r="D16" s="30"/>
      <c r="E16" s="30"/>
      <c r="F16" s="30"/>
    </row>
    <row r="17" spans="2:6" x14ac:dyDescent="0.25">
      <c r="B17" s="38" t="s">
        <v>27</v>
      </c>
      <c r="C17" s="30"/>
      <c r="D17" s="30"/>
      <c r="E17" s="30"/>
      <c r="F17" s="30"/>
    </row>
  </sheetData>
  <mergeCells count="5">
    <mergeCell ref="B3:F3"/>
    <mergeCell ref="B4:B6"/>
    <mergeCell ref="C4:D5"/>
    <mergeCell ref="E4:F5"/>
    <mergeCell ref="B2:I2"/>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32"/>
  <sheetViews>
    <sheetView topLeftCell="A7" workbookViewId="0">
      <selection activeCell="G13" sqref="G13:I13"/>
    </sheetView>
  </sheetViews>
  <sheetFormatPr defaultRowHeight="15" x14ac:dyDescent="0.25"/>
  <cols>
    <col min="6" max="6" width="7.42578125" customWidth="1"/>
    <col min="7" max="9" width="25.42578125" customWidth="1"/>
    <col min="10" max="11" width="23" customWidth="1"/>
  </cols>
  <sheetData>
    <row r="3" spans="2:9" x14ac:dyDescent="0.25">
      <c r="B3" s="268" t="s">
        <v>259</v>
      </c>
      <c r="C3" s="269"/>
      <c r="D3" s="269"/>
      <c r="E3" s="270"/>
    </row>
    <row r="4" spans="2:9" x14ac:dyDescent="0.25">
      <c r="B4" s="271"/>
      <c r="C4" s="451" t="s">
        <v>6</v>
      </c>
      <c r="D4" s="451"/>
      <c r="E4" s="271"/>
    </row>
    <row r="5" spans="2:9" ht="48" x14ac:dyDescent="0.25">
      <c r="B5" s="288"/>
      <c r="C5" s="287" t="s">
        <v>260</v>
      </c>
      <c r="D5" s="272" t="s">
        <v>261</v>
      </c>
      <c r="E5" s="273" t="s">
        <v>262</v>
      </c>
    </row>
    <row r="6" spans="2:9" x14ac:dyDescent="0.25">
      <c r="B6" s="269" t="s">
        <v>263</v>
      </c>
      <c r="C6" s="274">
        <v>1</v>
      </c>
      <c r="D6" s="274">
        <v>2</v>
      </c>
      <c r="E6" s="206">
        <v>0.56482074986323805</v>
      </c>
    </row>
    <row r="7" spans="2:9" x14ac:dyDescent="0.25">
      <c r="B7" s="269" t="s">
        <v>214</v>
      </c>
      <c r="C7" s="274">
        <v>37</v>
      </c>
      <c r="D7" s="274">
        <v>10</v>
      </c>
      <c r="E7" s="206">
        <v>7.1126761976083603</v>
      </c>
    </row>
    <row r="8" spans="2:9" x14ac:dyDescent="0.25">
      <c r="B8" s="269" t="s">
        <v>215</v>
      </c>
      <c r="C8" s="274">
        <v>47</v>
      </c>
      <c r="D8" s="274">
        <v>11</v>
      </c>
      <c r="E8" s="206">
        <v>7.5200285255397299</v>
      </c>
    </row>
    <row r="9" spans="2:9" x14ac:dyDescent="0.25">
      <c r="B9" s="269" t="s">
        <v>216</v>
      </c>
      <c r="C9" s="274">
        <v>43</v>
      </c>
      <c r="D9" s="274">
        <v>10</v>
      </c>
      <c r="E9" s="206">
        <v>4.4582471427012598</v>
      </c>
    </row>
    <row r="10" spans="2:9" x14ac:dyDescent="0.25">
      <c r="B10" s="275" t="s">
        <v>217</v>
      </c>
      <c r="C10" s="274">
        <v>35</v>
      </c>
      <c r="D10" s="274">
        <v>6</v>
      </c>
      <c r="E10" s="206">
        <v>4.6085692611351199</v>
      </c>
    </row>
    <row r="11" spans="2:9" x14ac:dyDescent="0.25">
      <c r="B11" s="275" t="s">
        <v>264</v>
      </c>
      <c r="C11" s="274">
        <v>3</v>
      </c>
      <c r="D11" s="274">
        <v>2</v>
      </c>
      <c r="E11" s="276"/>
    </row>
    <row r="12" spans="2:9" x14ac:dyDescent="0.25">
      <c r="B12" s="277" t="s">
        <v>24</v>
      </c>
      <c r="C12" s="278">
        <v>166</v>
      </c>
      <c r="D12" s="278">
        <v>41</v>
      </c>
      <c r="E12" s="279"/>
    </row>
    <row r="13" spans="2:9" x14ac:dyDescent="0.25">
      <c r="B13" s="280"/>
      <c r="C13" s="280"/>
      <c r="D13" s="280"/>
      <c r="E13" s="280"/>
      <c r="G13" s="452" t="s">
        <v>265</v>
      </c>
      <c r="H13" s="452"/>
      <c r="I13" s="452"/>
    </row>
    <row r="14" spans="2:9" x14ac:dyDescent="0.25">
      <c r="B14" s="280"/>
      <c r="C14" s="280"/>
      <c r="D14" s="280"/>
      <c r="E14" s="280"/>
    </row>
    <row r="15" spans="2:9" x14ac:dyDescent="0.25">
      <c r="E15" s="280"/>
    </row>
    <row r="16" spans="2:9" x14ac:dyDescent="0.25">
      <c r="B16" s="280"/>
      <c r="C16" s="280"/>
      <c r="D16" s="280"/>
      <c r="E16" s="280"/>
    </row>
    <row r="17" spans="2:7" x14ac:dyDescent="0.25">
      <c r="B17" s="280"/>
      <c r="C17" s="280"/>
      <c r="D17" s="280"/>
      <c r="E17" s="280"/>
    </row>
    <row r="18" spans="2:7" x14ac:dyDescent="0.25">
      <c r="B18" s="280"/>
      <c r="C18" s="280"/>
      <c r="D18" s="280"/>
      <c r="E18" s="280"/>
    </row>
    <row r="19" spans="2:7" x14ac:dyDescent="0.25">
      <c r="B19" s="280"/>
      <c r="C19" s="280"/>
      <c r="D19" s="280"/>
      <c r="E19" s="280"/>
    </row>
    <row r="20" spans="2:7" x14ac:dyDescent="0.25">
      <c r="B20" s="280"/>
      <c r="C20" s="280"/>
      <c r="D20" s="280"/>
      <c r="E20" s="280"/>
    </row>
    <row r="21" spans="2:7" x14ac:dyDescent="0.25">
      <c r="B21" s="280"/>
      <c r="C21" s="280"/>
      <c r="D21" s="280"/>
      <c r="E21" s="280"/>
    </row>
    <row r="22" spans="2:7" x14ac:dyDescent="0.25">
      <c r="B22" s="280"/>
      <c r="C22" s="280"/>
      <c r="D22" s="280"/>
      <c r="E22" s="280"/>
    </row>
    <row r="23" spans="2:7" x14ac:dyDescent="0.25">
      <c r="B23" s="280"/>
      <c r="C23" s="280"/>
      <c r="D23" s="280"/>
      <c r="E23" s="280"/>
    </row>
    <row r="24" spans="2:7" x14ac:dyDescent="0.25">
      <c r="B24" s="280"/>
      <c r="C24" s="280"/>
      <c r="D24" s="280"/>
      <c r="E24" s="280"/>
    </row>
    <row r="25" spans="2:7" x14ac:dyDescent="0.25">
      <c r="B25" s="280"/>
      <c r="C25" s="280"/>
      <c r="D25" s="280"/>
      <c r="E25" s="280"/>
    </row>
    <row r="26" spans="2:7" x14ac:dyDescent="0.25">
      <c r="B26" s="280"/>
      <c r="C26" s="280"/>
      <c r="D26" s="280"/>
      <c r="E26" s="280"/>
    </row>
    <row r="27" spans="2:7" x14ac:dyDescent="0.25">
      <c r="B27" s="280"/>
      <c r="C27" s="280"/>
      <c r="D27" s="280"/>
      <c r="E27" s="280"/>
    </row>
    <row r="28" spans="2:7" x14ac:dyDescent="0.25">
      <c r="B28" s="280"/>
      <c r="C28" s="280"/>
      <c r="D28" s="280"/>
      <c r="E28" s="280"/>
    </row>
    <row r="29" spans="2:7" x14ac:dyDescent="0.25">
      <c r="B29" s="280"/>
      <c r="C29" s="280"/>
      <c r="D29" s="280"/>
      <c r="E29" s="280"/>
    </row>
    <row r="30" spans="2:7" x14ac:dyDescent="0.25">
      <c r="B30" s="280"/>
      <c r="C30" s="280"/>
      <c r="D30" s="280"/>
      <c r="E30" s="280"/>
    </row>
    <row r="31" spans="2:7" x14ac:dyDescent="0.25">
      <c r="B31" s="280"/>
      <c r="C31" s="280"/>
      <c r="D31" s="280"/>
      <c r="E31" s="280"/>
    </row>
    <row r="32" spans="2:7" ht="123.75" customHeight="1" x14ac:dyDescent="0.25">
      <c r="C32" s="280"/>
      <c r="D32" s="280"/>
      <c r="E32" s="280"/>
      <c r="G32" s="281" t="s">
        <v>266</v>
      </c>
    </row>
  </sheetData>
  <mergeCells count="2">
    <mergeCell ref="C4:D4"/>
    <mergeCell ref="G13:I13"/>
  </mergeCell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57"/>
  <sheetViews>
    <sheetView workbookViewId="0">
      <selection activeCell="B31" sqref="B31:L42"/>
    </sheetView>
  </sheetViews>
  <sheetFormatPr defaultRowHeight="15" x14ac:dyDescent="0.25"/>
  <sheetData>
    <row r="3" spans="2:12" x14ac:dyDescent="0.25">
      <c r="B3" s="289" t="s">
        <v>259</v>
      </c>
      <c r="C3" s="289"/>
      <c r="D3" s="289"/>
      <c r="E3" s="289"/>
      <c r="F3" s="289"/>
      <c r="G3" s="289"/>
      <c r="H3" s="289"/>
      <c r="I3" s="289"/>
      <c r="J3" s="289"/>
      <c r="K3" s="289"/>
      <c r="L3" s="289"/>
    </row>
    <row r="4" spans="2:12" x14ac:dyDescent="0.25">
      <c r="B4" s="289"/>
      <c r="C4" s="289" t="s">
        <v>267</v>
      </c>
      <c r="D4" s="289"/>
      <c r="E4" s="289"/>
      <c r="F4" s="289" t="s">
        <v>268</v>
      </c>
      <c r="G4" s="289"/>
      <c r="H4" s="289"/>
      <c r="I4" s="289"/>
      <c r="J4" s="289"/>
      <c r="K4" s="289"/>
      <c r="L4" s="289"/>
    </row>
    <row r="5" spans="2:12" x14ac:dyDescent="0.25">
      <c r="B5" s="289"/>
      <c r="C5" s="289" t="s">
        <v>209</v>
      </c>
      <c r="D5" s="289" t="s">
        <v>269</v>
      </c>
      <c r="E5" s="289" t="s">
        <v>211</v>
      </c>
      <c r="F5" s="289" t="s">
        <v>209</v>
      </c>
      <c r="G5" s="289" t="s">
        <v>269</v>
      </c>
      <c r="H5" s="289" t="s">
        <v>211</v>
      </c>
      <c r="I5" s="289"/>
      <c r="J5" s="289"/>
      <c r="K5" s="289"/>
      <c r="L5" s="289"/>
    </row>
    <row r="6" spans="2:12" x14ac:dyDescent="0.25">
      <c r="B6" s="289" t="s">
        <v>263</v>
      </c>
      <c r="C6" s="289">
        <v>-1</v>
      </c>
      <c r="D6" s="289"/>
      <c r="E6" s="289"/>
      <c r="F6" s="289" t="s">
        <v>270</v>
      </c>
      <c r="G6" s="289">
        <v>2</v>
      </c>
      <c r="H6" s="267" t="s">
        <v>270</v>
      </c>
      <c r="I6" s="289"/>
      <c r="J6" s="289"/>
      <c r="K6" s="289"/>
      <c r="L6" s="289"/>
    </row>
    <row r="7" spans="2:12" x14ac:dyDescent="0.25">
      <c r="B7" s="289" t="s">
        <v>214</v>
      </c>
      <c r="C7" s="289">
        <v>-26</v>
      </c>
      <c r="D7" s="289">
        <v>-11</v>
      </c>
      <c r="E7" s="289"/>
      <c r="F7" s="289">
        <v>3</v>
      </c>
      <c r="G7" s="289">
        <v>7</v>
      </c>
      <c r="H7" s="267" t="s">
        <v>270</v>
      </c>
      <c r="I7" s="289"/>
      <c r="J7" s="289"/>
      <c r="K7" s="289"/>
      <c r="L7" s="289"/>
    </row>
    <row r="8" spans="2:12" x14ac:dyDescent="0.25">
      <c r="B8" s="289" t="s">
        <v>215</v>
      </c>
      <c r="C8" s="289">
        <v>-37</v>
      </c>
      <c r="D8" s="289">
        <v>-7</v>
      </c>
      <c r="E8" s="289">
        <v>-3</v>
      </c>
      <c r="F8" s="289">
        <v>9</v>
      </c>
      <c r="G8" s="289">
        <v>1</v>
      </c>
      <c r="H8" s="267">
        <v>1</v>
      </c>
      <c r="I8" s="289"/>
      <c r="J8" s="289"/>
      <c r="K8" s="289"/>
      <c r="L8" s="289"/>
    </row>
    <row r="9" spans="2:12" x14ac:dyDescent="0.25">
      <c r="B9" s="289" t="s">
        <v>216</v>
      </c>
      <c r="C9" s="289">
        <v>-38</v>
      </c>
      <c r="D9" s="289">
        <v>-1</v>
      </c>
      <c r="E9" s="289">
        <v>-4</v>
      </c>
      <c r="F9" s="289">
        <v>6</v>
      </c>
      <c r="G9" s="289">
        <v>3</v>
      </c>
      <c r="H9" s="267">
        <v>1</v>
      </c>
      <c r="I9" s="289"/>
      <c r="J9" s="289"/>
      <c r="K9" s="289"/>
      <c r="L9" s="289"/>
    </row>
    <row r="10" spans="2:12" x14ac:dyDescent="0.25">
      <c r="B10" s="289" t="s">
        <v>217</v>
      </c>
      <c r="C10" s="289">
        <v>-24</v>
      </c>
      <c r="D10" s="289">
        <v>-4</v>
      </c>
      <c r="E10" s="289">
        <v>-7</v>
      </c>
      <c r="F10" s="289" t="s">
        <v>270</v>
      </c>
      <c r="G10" s="289">
        <v>2</v>
      </c>
      <c r="H10" s="267">
        <v>4</v>
      </c>
      <c r="I10" s="289"/>
      <c r="J10" s="289"/>
      <c r="K10" s="289"/>
      <c r="L10" s="289"/>
    </row>
    <row r="11" spans="2:12" x14ac:dyDescent="0.25">
      <c r="B11" s="289" t="s">
        <v>264</v>
      </c>
      <c r="C11" s="289">
        <v>-2</v>
      </c>
      <c r="D11" s="289"/>
      <c r="E11" s="289">
        <v>-1</v>
      </c>
      <c r="F11" s="289" t="s">
        <v>270</v>
      </c>
      <c r="G11" s="289">
        <v>2</v>
      </c>
      <c r="H11" s="267" t="s">
        <v>270</v>
      </c>
      <c r="I11" s="289"/>
      <c r="J11" s="289"/>
      <c r="K11" s="289"/>
      <c r="L11" s="289"/>
    </row>
    <row r="12" spans="2:12" x14ac:dyDescent="0.25">
      <c r="B12" s="289" t="s">
        <v>24</v>
      </c>
      <c r="C12" s="289">
        <v>-128</v>
      </c>
      <c r="D12" s="289">
        <v>-23</v>
      </c>
      <c r="E12" s="289">
        <v>-15</v>
      </c>
      <c r="F12" s="289">
        <v>18</v>
      </c>
      <c r="G12" s="289">
        <v>17</v>
      </c>
      <c r="H12" s="289">
        <v>6</v>
      </c>
      <c r="I12" s="289"/>
      <c r="J12" s="289"/>
      <c r="K12" s="289"/>
      <c r="L12" s="289"/>
    </row>
    <row r="13" spans="2:12" x14ac:dyDescent="0.25">
      <c r="B13" s="289"/>
      <c r="C13" s="289"/>
      <c r="D13" s="289"/>
      <c r="E13" s="289"/>
      <c r="F13" s="289"/>
      <c r="G13" s="289"/>
      <c r="H13" s="289"/>
      <c r="I13" s="289"/>
      <c r="J13" s="289"/>
      <c r="K13" s="289"/>
      <c r="L13" s="289"/>
    </row>
    <row r="14" spans="2:12" x14ac:dyDescent="0.25">
      <c r="B14" s="289"/>
      <c r="C14" s="289"/>
      <c r="D14" s="289"/>
      <c r="E14" s="289"/>
      <c r="F14" s="289"/>
      <c r="G14" s="289"/>
      <c r="H14" s="289"/>
      <c r="I14" s="289"/>
      <c r="J14" s="289"/>
      <c r="K14" s="289"/>
      <c r="L14" s="289"/>
    </row>
    <row r="15" spans="2:12" ht="16.5" x14ac:dyDescent="0.25">
      <c r="B15" s="453" t="s">
        <v>271</v>
      </c>
      <c r="C15" s="454"/>
      <c r="D15" s="454"/>
      <c r="E15" s="454"/>
      <c r="F15" s="454"/>
      <c r="G15" s="454"/>
      <c r="H15" s="454"/>
      <c r="I15" s="454"/>
      <c r="J15" s="289"/>
      <c r="K15" s="289"/>
      <c r="L15" s="289"/>
    </row>
    <row r="16" spans="2:12" x14ac:dyDescent="0.25">
      <c r="B16" s="289"/>
      <c r="C16" s="289"/>
      <c r="D16" s="289"/>
      <c r="E16" s="289"/>
      <c r="F16" s="289"/>
      <c r="G16" s="289"/>
      <c r="H16" s="289"/>
      <c r="I16" s="289"/>
      <c r="J16" s="289"/>
      <c r="K16" s="289"/>
      <c r="L16" s="289"/>
    </row>
    <row r="17" spans="2:12" x14ac:dyDescent="0.25">
      <c r="B17" s="289"/>
      <c r="C17" s="289"/>
      <c r="D17" s="289"/>
      <c r="E17" s="289"/>
      <c r="F17" s="289"/>
      <c r="G17" s="289"/>
      <c r="H17" s="289"/>
      <c r="I17" s="289"/>
      <c r="J17" s="289"/>
      <c r="K17" s="289"/>
      <c r="L17" s="289"/>
    </row>
    <row r="18" spans="2:12" x14ac:dyDescent="0.25">
      <c r="B18" s="289"/>
      <c r="C18" s="289"/>
      <c r="D18" s="289"/>
      <c r="E18" s="289"/>
      <c r="F18" s="289"/>
      <c r="G18" s="289"/>
      <c r="H18" s="289"/>
      <c r="I18" s="289"/>
      <c r="J18" s="289"/>
      <c r="K18" s="289"/>
      <c r="L18" s="289"/>
    </row>
    <row r="19" spans="2:12" x14ac:dyDescent="0.25">
      <c r="B19" s="289"/>
      <c r="C19" s="289"/>
      <c r="D19" s="289"/>
      <c r="E19" s="289"/>
      <c r="F19" s="289"/>
      <c r="G19" s="289"/>
      <c r="H19" s="289"/>
      <c r="I19" s="289"/>
      <c r="J19" s="289"/>
      <c r="K19" s="289"/>
      <c r="L19" s="289"/>
    </row>
    <row r="20" spans="2:12" x14ac:dyDescent="0.25">
      <c r="B20" s="289"/>
      <c r="C20" s="289"/>
      <c r="D20" s="289"/>
      <c r="E20" s="289"/>
      <c r="F20" s="289"/>
      <c r="G20" s="289"/>
      <c r="H20" s="289"/>
      <c r="I20" s="289"/>
      <c r="J20" s="289"/>
      <c r="K20" s="289"/>
      <c r="L20" s="289"/>
    </row>
    <row r="21" spans="2:12" x14ac:dyDescent="0.25">
      <c r="B21" s="289"/>
      <c r="C21" s="289"/>
      <c r="D21" s="289"/>
      <c r="E21" s="289"/>
      <c r="F21" s="289"/>
      <c r="G21" s="289"/>
      <c r="H21" s="289"/>
      <c r="I21" s="289"/>
      <c r="J21" s="289"/>
      <c r="K21" s="289"/>
      <c r="L21" s="289"/>
    </row>
    <row r="22" spans="2:12" x14ac:dyDescent="0.25">
      <c r="B22" s="289"/>
      <c r="C22" s="289"/>
      <c r="D22" s="289"/>
      <c r="E22" s="289"/>
      <c r="F22" s="289"/>
      <c r="G22" s="289"/>
      <c r="H22" s="289"/>
      <c r="I22" s="289"/>
      <c r="J22" s="289"/>
      <c r="K22" s="289"/>
      <c r="L22" s="289"/>
    </row>
    <row r="23" spans="2:12" x14ac:dyDescent="0.25">
      <c r="B23" s="289"/>
      <c r="C23" s="289"/>
      <c r="D23" s="289"/>
      <c r="E23" s="289"/>
      <c r="F23" s="289"/>
      <c r="G23" s="289"/>
      <c r="H23" s="289"/>
      <c r="I23" s="289"/>
      <c r="J23" s="289"/>
      <c r="K23" s="289"/>
      <c r="L23" s="289"/>
    </row>
    <row r="24" spans="2:12" x14ac:dyDescent="0.25">
      <c r="B24" s="289"/>
      <c r="C24" s="289"/>
      <c r="D24" s="289"/>
      <c r="E24" s="289"/>
      <c r="F24" s="289"/>
      <c r="G24" s="289"/>
      <c r="H24" s="289"/>
      <c r="I24" s="289"/>
      <c r="J24" s="289"/>
      <c r="K24" s="289"/>
      <c r="L24" s="289"/>
    </row>
    <row r="25" spans="2:12" x14ac:dyDescent="0.25">
      <c r="B25" s="289"/>
      <c r="C25" s="289"/>
      <c r="D25" s="289"/>
      <c r="E25" s="289"/>
      <c r="F25" s="289"/>
      <c r="G25" s="289"/>
      <c r="H25" s="289"/>
      <c r="I25" s="289"/>
      <c r="J25" s="289"/>
      <c r="K25" s="289"/>
      <c r="L25" s="289"/>
    </row>
    <row r="26" spans="2:12" x14ac:dyDescent="0.25">
      <c r="B26" s="289"/>
      <c r="C26" s="289"/>
      <c r="D26" s="289"/>
      <c r="E26" s="289"/>
      <c r="F26" s="289"/>
      <c r="G26" s="289"/>
      <c r="H26" s="289"/>
      <c r="I26" s="289"/>
      <c r="J26" s="289"/>
      <c r="K26" s="289"/>
      <c r="L26" s="289"/>
    </row>
    <row r="27" spans="2:12" x14ac:dyDescent="0.25">
      <c r="B27" s="289"/>
      <c r="C27" s="289"/>
      <c r="D27" s="289"/>
      <c r="E27" s="289"/>
      <c r="F27" s="289"/>
      <c r="G27" s="289"/>
      <c r="H27" s="289"/>
      <c r="I27" s="289"/>
      <c r="J27" s="289"/>
      <c r="K27" s="289"/>
      <c r="L27" s="289"/>
    </row>
    <row r="28" spans="2:12" x14ac:dyDescent="0.25">
      <c r="B28" s="289"/>
      <c r="C28" s="289"/>
      <c r="D28" s="289"/>
      <c r="E28" s="289"/>
      <c r="F28" s="289"/>
      <c r="G28" s="289"/>
      <c r="H28" s="289"/>
      <c r="I28" s="289"/>
      <c r="J28" s="289"/>
      <c r="K28" s="289"/>
      <c r="L28" s="289"/>
    </row>
    <row r="29" spans="2:12" x14ac:dyDescent="0.25">
      <c r="B29" s="455" t="s">
        <v>266</v>
      </c>
      <c r="C29" s="455"/>
      <c r="D29" s="455"/>
      <c r="E29" s="455"/>
      <c r="F29" s="455"/>
      <c r="G29" s="455"/>
      <c r="H29" s="455"/>
      <c r="I29" s="289"/>
      <c r="J29" s="289"/>
      <c r="K29" s="289"/>
      <c r="L29" s="289"/>
    </row>
    <row r="30" spans="2:12" x14ac:dyDescent="0.25">
      <c r="B30" s="282"/>
      <c r="C30" s="282"/>
      <c r="D30" s="282"/>
      <c r="E30" s="282"/>
      <c r="F30" s="282"/>
      <c r="G30" s="282"/>
      <c r="H30" s="282"/>
      <c r="I30" s="289"/>
      <c r="J30" s="289"/>
      <c r="K30" s="289"/>
      <c r="L30" s="289"/>
    </row>
    <row r="31" spans="2:12" x14ac:dyDescent="0.25">
      <c r="B31" s="289"/>
      <c r="C31" s="289"/>
      <c r="D31" s="289"/>
      <c r="E31" s="289"/>
      <c r="F31" s="289"/>
      <c r="G31" s="289"/>
      <c r="H31" s="289"/>
      <c r="I31" s="289"/>
      <c r="J31" s="289"/>
      <c r="K31" s="289"/>
      <c r="L31" s="289"/>
    </row>
    <row r="32" spans="2:12" x14ac:dyDescent="0.25">
      <c r="B32" s="289"/>
      <c r="C32" s="289"/>
      <c r="D32" s="289"/>
      <c r="E32" s="289"/>
      <c r="F32" s="289"/>
      <c r="G32" s="289"/>
      <c r="H32" s="289"/>
      <c r="I32" s="289"/>
      <c r="J32" s="289"/>
      <c r="K32" s="289"/>
      <c r="L32" s="289"/>
    </row>
    <row r="33" spans="2:12" x14ac:dyDescent="0.25">
      <c r="B33" s="289"/>
      <c r="C33" s="289"/>
      <c r="D33" s="289"/>
      <c r="E33" s="289"/>
      <c r="F33" s="289"/>
      <c r="G33" s="289"/>
      <c r="H33" s="289"/>
      <c r="I33" s="289"/>
      <c r="J33" s="289"/>
      <c r="K33" s="289"/>
      <c r="L33" s="289"/>
    </row>
    <row r="34" spans="2:12" x14ac:dyDescent="0.25">
      <c r="B34" s="289"/>
      <c r="C34" s="289"/>
      <c r="D34" s="289"/>
      <c r="E34" s="289"/>
      <c r="F34" s="289"/>
      <c r="G34" s="289"/>
      <c r="H34" s="289"/>
      <c r="I34" s="289"/>
      <c r="J34" s="289"/>
      <c r="K34" s="289"/>
      <c r="L34" s="289"/>
    </row>
    <row r="35" spans="2:12" x14ac:dyDescent="0.25">
      <c r="B35" s="289"/>
      <c r="C35" s="289"/>
      <c r="D35" s="289"/>
      <c r="E35" s="289"/>
      <c r="F35" s="289"/>
      <c r="G35" s="289"/>
      <c r="H35" s="289"/>
      <c r="I35" s="289"/>
      <c r="J35" s="289"/>
      <c r="K35" s="289"/>
      <c r="L35" s="289"/>
    </row>
    <row r="36" spans="2:12" x14ac:dyDescent="0.25">
      <c r="B36" s="289"/>
      <c r="C36" s="289"/>
      <c r="D36" s="289"/>
      <c r="E36" s="289"/>
      <c r="F36" s="289"/>
      <c r="G36" s="289"/>
      <c r="H36" s="289"/>
      <c r="I36" s="289"/>
      <c r="J36" s="289"/>
      <c r="K36" s="289"/>
      <c r="L36" s="289"/>
    </row>
    <row r="37" spans="2:12" x14ac:dyDescent="0.25">
      <c r="B37" s="289"/>
      <c r="C37" s="289"/>
      <c r="D37" s="289"/>
      <c r="E37" s="289"/>
      <c r="F37" s="289"/>
      <c r="G37" s="289"/>
      <c r="H37" s="289"/>
      <c r="I37" s="289"/>
      <c r="J37" s="289"/>
      <c r="K37" s="289"/>
      <c r="L37" s="289"/>
    </row>
    <row r="38" spans="2:12" x14ac:dyDescent="0.25">
      <c r="B38" s="289"/>
      <c r="C38" s="289"/>
      <c r="D38" s="289"/>
      <c r="E38" s="289"/>
      <c r="F38" s="289"/>
      <c r="G38" s="289"/>
      <c r="H38" s="289"/>
      <c r="I38" s="289"/>
      <c r="J38" s="289"/>
      <c r="K38" s="289"/>
      <c r="L38" s="289"/>
    </row>
    <row r="39" spans="2:12" x14ac:dyDescent="0.25">
      <c r="B39" s="289"/>
      <c r="C39" s="289"/>
      <c r="D39" s="289"/>
      <c r="E39" s="289"/>
      <c r="F39" s="289"/>
      <c r="G39" s="289"/>
      <c r="H39" s="289"/>
      <c r="I39" s="289"/>
      <c r="J39" s="289"/>
      <c r="K39" s="289"/>
      <c r="L39" s="289"/>
    </row>
    <row r="40" spans="2:12" x14ac:dyDescent="0.25">
      <c r="B40" s="289"/>
      <c r="C40" s="289"/>
      <c r="D40" s="289"/>
      <c r="E40" s="289"/>
      <c r="F40" s="289"/>
      <c r="G40" s="289"/>
      <c r="H40" s="289"/>
      <c r="I40" s="289"/>
      <c r="J40" s="289"/>
      <c r="K40" s="289"/>
      <c r="L40" s="289"/>
    </row>
    <row r="41" spans="2:12" x14ac:dyDescent="0.25">
      <c r="B41" s="289"/>
      <c r="C41" s="289"/>
      <c r="D41" s="289"/>
      <c r="E41" s="289"/>
      <c r="F41" s="289"/>
      <c r="G41" s="289"/>
      <c r="H41" s="289"/>
      <c r="I41" s="289"/>
      <c r="J41" s="289"/>
      <c r="K41" s="289"/>
      <c r="L41" s="289"/>
    </row>
    <row r="42" spans="2:12" x14ac:dyDescent="0.25">
      <c r="B42" s="289"/>
      <c r="C42" s="289"/>
      <c r="D42" s="289"/>
      <c r="E42" s="289"/>
      <c r="F42" s="289"/>
      <c r="G42" s="289"/>
      <c r="H42" s="289"/>
      <c r="I42" s="289"/>
      <c r="J42" s="289"/>
      <c r="K42" s="289"/>
      <c r="L42" s="289"/>
    </row>
    <row r="43" spans="2:12" ht="16.5" x14ac:dyDescent="0.25">
      <c r="B43" s="453" t="s">
        <v>272</v>
      </c>
      <c r="C43" s="454"/>
      <c r="D43" s="454"/>
      <c r="E43" s="454"/>
      <c r="F43" s="454"/>
      <c r="G43" s="454"/>
      <c r="H43" s="454"/>
      <c r="I43" s="454"/>
      <c r="J43" s="289"/>
      <c r="K43" s="289"/>
      <c r="L43" s="289"/>
    </row>
    <row r="44" spans="2:12" x14ac:dyDescent="0.25">
      <c r="B44" s="289"/>
      <c r="C44" s="289"/>
      <c r="D44" s="289"/>
      <c r="E44" s="289"/>
      <c r="F44" s="289"/>
      <c r="G44" s="289"/>
      <c r="H44" s="289"/>
      <c r="I44" s="289"/>
      <c r="J44" s="289"/>
      <c r="K44" s="289"/>
      <c r="L44" s="289"/>
    </row>
    <row r="45" spans="2:12" x14ac:dyDescent="0.25">
      <c r="B45" s="289"/>
      <c r="C45" s="289"/>
      <c r="D45" s="289"/>
      <c r="E45" s="289"/>
      <c r="F45" s="289"/>
      <c r="G45" s="289"/>
      <c r="H45" s="289"/>
      <c r="I45" s="289"/>
      <c r="J45" s="289"/>
      <c r="K45" s="289"/>
      <c r="L45" s="289"/>
    </row>
    <row r="46" spans="2:12" x14ac:dyDescent="0.25">
      <c r="B46" s="289"/>
      <c r="C46" s="289"/>
      <c r="D46" s="289"/>
      <c r="E46" s="289"/>
      <c r="F46" s="289"/>
      <c r="G46" s="289"/>
      <c r="H46" s="289"/>
      <c r="I46" s="289"/>
      <c r="J46" s="289"/>
      <c r="K46" s="289"/>
      <c r="L46" s="289"/>
    </row>
    <row r="47" spans="2:12" x14ac:dyDescent="0.25">
      <c r="B47" s="289"/>
      <c r="C47" s="289"/>
      <c r="D47" s="289"/>
      <c r="E47" s="289"/>
      <c r="F47" s="289"/>
      <c r="G47" s="289"/>
      <c r="H47" s="289"/>
      <c r="I47" s="289"/>
      <c r="J47" s="289"/>
      <c r="K47" s="289"/>
      <c r="L47" s="289"/>
    </row>
    <row r="48" spans="2:12" x14ac:dyDescent="0.25">
      <c r="B48" s="289"/>
      <c r="C48" s="289"/>
      <c r="D48" s="289"/>
      <c r="E48" s="289"/>
      <c r="F48" s="289"/>
      <c r="G48" s="289"/>
      <c r="H48" s="289"/>
      <c r="I48" s="289"/>
      <c r="J48" s="289"/>
      <c r="K48" s="289"/>
      <c r="L48" s="289"/>
    </row>
    <row r="49" spans="2:12" x14ac:dyDescent="0.25">
      <c r="B49" s="289"/>
      <c r="C49" s="289"/>
      <c r="D49" s="289"/>
      <c r="E49" s="289"/>
      <c r="F49" s="289"/>
      <c r="G49" s="289"/>
      <c r="H49" s="289"/>
      <c r="I49" s="289"/>
      <c r="J49" s="289"/>
      <c r="K49" s="289"/>
      <c r="L49" s="289"/>
    </row>
    <row r="50" spans="2:12" x14ac:dyDescent="0.25">
      <c r="B50" s="289"/>
      <c r="C50" s="289"/>
      <c r="D50" s="289"/>
      <c r="E50" s="289"/>
      <c r="F50" s="289"/>
      <c r="G50" s="289"/>
      <c r="H50" s="289"/>
      <c r="I50" s="289"/>
      <c r="J50" s="289"/>
      <c r="K50" s="289"/>
      <c r="L50" s="289"/>
    </row>
    <row r="51" spans="2:12" x14ac:dyDescent="0.25">
      <c r="B51" s="289"/>
      <c r="C51" s="289"/>
      <c r="D51" s="289"/>
      <c r="E51" s="289"/>
      <c r="F51" s="289"/>
      <c r="G51" s="289"/>
      <c r="H51" s="289"/>
      <c r="I51" s="289"/>
      <c r="J51" s="289"/>
      <c r="K51" s="289"/>
      <c r="L51" s="289"/>
    </row>
    <row r="52" spans="2:12" x14ac:dyDescent="0.25">
      <c r="B52" s="289"/>
      <c r="C52" s="289"/>
      <c r="D52" s="289"/>
      <c r="E52" s="289"/>
      <c r="F52" s="289"/>
      <c r="G52" s="289"/>
      <c r="H52" s="289"/>
      <c r="I52" s="289"/>
      <c r="J52" s="289"/>
      <c r="K52" s="289"/>
      <c r="L52" s="289"/>
    </row>
    <row r="53" spans="2:12" x14ac:dyDescent="0.25">
      <c r="B53" s="289"/>
      <c r="C53" s="289"/>
      <c r="D53" s="289"/>
      <c r="E53" s="289"/>
      <c r="F53" s="289"/>
      <c r="G53" s="289"/>
      <c r="H53" s="289"/>
      <c r="I53" s="289"/>
      <c r="J53" s="289"/>
      <c r="K53" s="289"/>
      <c r="L53" s="289"/>
    </row>
    <row r="54" spans="2:12" x14ac:dyDescent="0.25">
      <c r="B54" s="289"/>
      <c r="C54" s="289"/>
      <c r="D54" s="289"/>
      <c r="E54" s="289"/>
      <c r="F54" s="289"/>
      <c r="G54" s="289"/>
      <c r="H54" s="289"/>
      <c r="I54" s="289"/>
      <c r="J54" s="289"/>
      <c r="K54" s="289"/>
      <c r="L54" s="289"/>
    </row>
    <row r="55" spans="2:12" x14ac:dyDescent="0.25">
      <c r="B55" s="289"/>
      <c r="C55" s="289"/>
      <c r="D55" s="289"/>
      <c r="E55" s="289"/>
      <c r="F55" s="289"/>
      <c r="G55" s="289"/>
      <c r="H55" s="289"/>
      <c r="I55" s="289"/>
      <c r="J55" s="289"/>
      <c r="K55" s="289"/>
      <c r="L55" s="289"/>
    </row>
    <row r="56" spans="2:12" x14ac:dyDescent="0.25">
      <c r="B56" s="289"/>
      <c r="C56" s="289"/>
      <c r="D56" s="289"/>
      <c r="E56" s="289"/>
      <c r="F56" s="289"/>
      <c r="G56" s="289"/>
      <c r="H56" s="289"/>
      <c r="I56" s="289"/>
      <c r="J56" s="289"/>
      <c r="K56" s="289"/>
      <c r="L56" s="289"/>
    </row>
    <row r="57" spans="2:12" x14ac:dyDescent="0.25">
      <c r="B57" s="455" t="s">
        <v>266</v>
      </c>
      <c r="C57" s="455"/>
      <c r="D57" s="455"/>
      <c r="E57" s="455"/>
      <c r="F57" s="455"/>
      <c r="G57" s="455"/>
      <c r="H57" s="455"/>
      <c r="I57" s="289"/>
      <c r="J57" s="289"/>
      <c r="K57" s="289"/>
      <c r="L57" s="289"/>
    </row>
  </sheetData>
  <mergeCells count="4">
    <mergeCell ref="B15:I15"/>
    <mergeCell ref="B29:H29"/>
    <mergeCell ref="B43:I43"/>
    <mergeCell ref="B57:H57"/>
  </mergeCell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35"/>
  <sheetViews>
    <sheetView topLeftCell="A34" workbookViewId="0">
      <selection activeCell="B35" sqref="B35:D35"/>
    </sheetView>
  </sheetViews>
  <sheetFormatPr defaultRowHeight="15" x14ac:dyDescent="0.25"/>
  <cols>
    <col min="2" max="8" width="23.140625" customWidth="1"/>
  </cols>
  <sheetData>
    <row r="3" spans="2:6" x14ac:dyDescent="0.25">
      <c r="B3" s="268" t="s">
        <v>273</v>
      </c>
      <c r="C3" s="269"/>
      <c r="D3" s="269"/>
      <c r="E3" s="270"/>
      <c r="F3" s="280"/>
    </row>
    <row r="4" spans="2:6" x14ac:dyDescent="0.25">
      <c r="B4" s="271"/>
      <c r="C4" s="451" t="s">
        <v>7</v>
      </c>
      <c r="D4" s="451"/>
      <c r="E4" s="271"/>
      <c r="F4" s="280"/>
    </row>
    <row r="5" spans="2:6" x14ac:dyDescent="0.25">
      <c r="B5" s="288"/>
      <c r="C5" s="287" t="s">
        <v>260</v>
      </c>
      <c r="D5" s="283" t="s">
        <v>261</v>
      </c>
      <c r="E5" s="284" t="s">
        <v>274</v>
      </c>
      <c r="F5" s="280"/>
    </row>
    <row r="6" spans="2:6" x14ac:dyDescent="0.25">
      <c r="B6" s="269" t="s">
        <v>263</v>
      </c>
      <c r="C6" s="285">
        <v>429</v>
      </c>
      <c r="D6" s="285">
        <v>325</v>
      </c>
      <c r="E6" s="206">
        <v>140.951789485718</v>
      </c>
      <c r="F6" s="280"/>
    </row>
    <row r="7" spans="2:6" x14ac:dyDescent="0.25">
      <c r="B7" s="269" t="s">
        <v>214</v>
      </c>
      <c r="C7" s="285">
        <v>3501</v>
      </c>
      <c r="D7" s="285">
        <v>1771</v>
      </c>
      <c r="E7" s="206">
        <v>797.179469847777</v>
      </c>
      <c r="F7" s="280"/>
    </row>
    <row r="8" spans="2:6" x14ac:dyDescent="0.25">
      <c r="B8" s="269" t="s">
        <v>215</v>
      </c>
      <c r="C8" s="285">
        <v>2370</v>
      </c>
      <c r="D8" s="285">
        <v>1364</v>
      </c>
      <c r="E8" s="206">
        <v>487.07193729349899</v>
      </c>
      <c r="F8" s="280"/>
    </row>
    <row r="9" spans="2:6" x14ac:dyDescent="0.25">
      <c r="B9" s="269" t="s">
        <v>216</v>
      </c>
      <c r="C9" s="285">
        <v>2564</v>
      </c>
      <c r="D9" s="285">
        <v>1473</v>
      </c>
      <c r="E9" s="206">
        <v>344.56911006985598</v>
      </c>
      <c r="F9" s="280"/>
    </row>
    <row r="10" spans="2:6" x14ac:dyDescent="0.25">
      <c r="B10" s="275" t="s">
        <v>217</v>
      </c>
      <c r="C10" s="285">
        <v>1151</v>
      </c>
      <c r="D10" s="285">
        <v>549</v>
      </c>
      <c r="E10" s="206">
        <v>190.509727089709</v>
      </c>
      <c r="F10" s="280"/>
    </row>
    <row r="11" spans="2:6" x14ac:dyDescent="0.25">
      <c r="B11" s="275" t="s">
        <v>264</v>
      </c>
      <c r="C11" s="285">
        <v>296</v>
      </c>
      <c r="D11" s="285">
        <v>371</v>
      </c>
      <c r="E11" s="276"/>
      <c r="F11" s="280"/>
    </row>
    <row r="12" spans="2:6" x14ac:dyDescent="0.25">
      <c r="B12" s="277" t="s">
        <v>24</v>
      </c>
      <c r="C12" s="278">
        <v>10311</v>
      </c>
      <c r="D12" s="278">
        <v>5853</v>
      </c>
      <c r="E12" s="279"/>
      <c r="F12" s="280"/>
    </row>
    <row r="13" spans="2:6" x14ac:dyDescent="0.25">
      <c r="B13" s="270"/>
      <c r="C13" s="270"/>
      <c r="D13" s="286"/>
      <c r="E13" s="286"/>
      <c r="F13" s="280"/>
    </row>
    <row r="14" spans="2:6" x14ac:dyDescent="0.25">
      <c r="B14" s="452" t="s">
        <v>275</v>
      </c>
      <c r="C14" s="452"/>
      <c r="D14" s="452"/>
      <c r="E14" s="270"/>
      <c r="F14" s="280"/>
    </row>
    <row r="15" spans="2:6" x14ac:dyDescent="0.25">
      <c r="B15" s="280"/>
      <c r="C15" s="280"/>
      <c r="D15" s="280"/>
      <c r="E15" s="280"/>
      <c r="F15" s="280"/>
    </row>
    <row r="16" spans="2:6" x14ac:dyDescent="0.25">
      <c r="B16" s="280"/>
      <c r="C16" s="280"/>
      <c r="D16" s="280"/>
      <c r="E16" s="280"/>
      <c r="F16" s="280"/>
    </row>
    <row r="17" spans="2:6" x14ac:dyDescent="0.25">
      <c r="B17" s="280"/>
      <c r="C17" s="280"/>
      <c r="D17" s="280"/>
      <c r="E17" s="280"/>
      <c r="F17" s="280"/>
    </row>
    <row r="18" spans="2:6" x14ac:dyDescent="0.25">
      <c r="B18" s="280"/>
      <c r="C18" s="280"/>
      <c r="D18" s="280"/>
      <c r="E18" s="280"/>
      <c r="F18" s="280"/>
    </row>
    <row r="19" spans="2:6" x14ac:dyDescent="0.25">
      <c r="B19" s="280"/>
      <c r="C19" s="280"/>
      <c r="D19" s="280"/>
      <c r="E19" s="280"/>
      <c r="F19" s="280"/>
    </row>
    <row r="20" spans="2:6" x14ac:dyDescent="0.25">
      <c r="B20" s="280"/>
      <c r="C20" s="280"/>
      <c r="D20" s="280"/>
      <c r="E20" s="280"/>
      <c r="F20" s="280"/>
    </row>
    <row r="21" spans="2:6" x14ac:dyDescent="0.25">
      <c r="B21" s="280"/>
      <c r="C21" s="280"/>
      <c r="D21" s="280"/>
      <c r="E21" s="280"/>
      <c r="F21" s="280"/>
    </row>
    <row r="22" spans="2:6" x14ac:dyDescent="0.25">
      <c r="B22" s="280"/>
      <c r="C22" s="280"/>
      <c r="D22" s="280"/>
      <c r="E22" s="280"/>
      <c r="F22" s="280"/>
    </row>
    <row r="23" spans="2:6" x14ac:dyDescent="0.25">
      <c r="B23" s="280"/>
      <c r="C23" s="280"/>
      <c r="D23" s="280"/>
      <c r="E23" s="280"/>
      <c r="F23" s="280"/>
    </row>
    <row r="24" spans="2:6" x14ac:dyDescent="0.25">
      <c r="B24" s="280"/>
      <c r="C24" s="280"/>
      <c r="D24" s="280"/>
      <c r="E24" s="280"/>
      <c r="F24" s="280"/>
    </row>
    <row r="25" spans="2:6" x14ac:dyDescent="0.25">
      <c r="B25" s="280"/>
      <c r="C25" s="280"/>
      <c r="D25" s="280"/>
      <c r="E25" s="280"/>
      <c r="F25" s="280"/>
    </row>
    <row r="26" spans="2:6" x14ac:dyDescent="0.25">
      <c r="B26" s="280"/>
      <c r="C26" s="280"/>
      <c r="D26" s="280"/>
      <c r="E26" s="280"/>
      <c r="F26" s="280"/>
    </row>
    <row r="27" spans="2:6" x14ac:dyDescent="0.25">
      <c r="B27" s="280"/>
      <c r="C27" s="280"/>
      <c r="D27" s="280"/>
      <c r="E27" s="280"/>
      <c r="F27" s="280"/>
    </row>
    <row r="28" spans="2:6" x14ac:dyDescent="0.25">
      <c r="B28" s="280"/>
      <c r="C28" s="280"/>
      <c r="D28" s="280"/>
      <c r="E28" s="280"/>
      <c r="F28" s="280"/>
    </row>
    <row r="29" spans="2:6" x14ac:dyDescent="0.25">
      <c r="B29" s="280"/>
      <c r="C29" s="280"/>
      <c r="D29" s="280"/>
      <c r="E29" s="280"/>
      <c r="F29" s="280"/>
    </row>
    <row r="30" spans="2:6" x14ac:dyDescent="0.25">
      <c r="B30" s="280"/>
      <c r="C30" s="280"/>
      <c r="D30" s="280"/>
      <c r="E30" s="280"/>
      <c r="F30" s="280"/>
    </row>
    <row r="31" spans="2:6" x14ac:dyDescent="0.25">
      <c r="B31" s="280"/>
      <c r="C31" s="280"/>
      <c r="D31" s="280"/>
      <c r="E31" s="280"/>
      <c r="F31" s="280"/>
    </row>
    <row r="32" spans="2:6" x14ac:dyDescent="0.25">
      <c r="B32" s="280"/>
      <c r="C32" s="280"/>
      <c r="D32" s="280"/>
      <c r="E32" s="280"/>
      <c r="F32" s="280"/>
    </row>
    <row r="33" spans="2:6" x14ac:dyDescent="0.25">
      <c r="B33" s="280"/>
      <c r="C33" s="280"/>
      <c r="D33" s="280"/>
      <c r="E33" s="280"/>
      <c r="F33" s="280"/>
    </row>
    <row r="34" spans="2:6" x14ac:dyDescent="0.25">
      <c r="B34" s="280"/>
      <c r="C34" s="280"/>
      <c r="D34" s="280"/>
      <c r="E34" s="280"/>
      <c r="F34" s="280"/>
    </row>
    <row r="35" spans="2:6" ht="38.25" customHeight="1" x14ac:dyDescent="0.25">
      <c r="B35" s="456" t="s">
        <v>266</v>
      </c>
      <c r="C35" s="456"/>
      <c r="D35" s="456"/>
      <c r="E35" s="280"/>
      <c r="F35" s="280"/>
    </row>
  </sheetData>
  <mergeCells count="3">
    <mergeCell ref="C4:D4"/>
    <mergeCell ref="B14:D14"/>
    <mergeCell ref="B35:D35"/>
  </mergeCell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3"/>
  <sheetViews>
    <sheetView topLeftCell="A13" workbookViewId="0">
      <selection activeCell="M23" sqref="M23"/>
    </sheetView>
  </sheetViews>
  <sheetFormatPr defaultRowHeight="15" x14ac:dyDescent="0.25"/>
  <sheetData>
    <row r="2" spans="2:9" ht="15" customHeight="1" x14ac:dyDescent="0.25"/>
    <row r="3" spans="2:9" ht="15" customHeight="1" x14ac:dyDescent="0.25">
      <c r="B3" s="267" t="s">
        <v>276</v>
      </c>
      <c r="C3" s="289"/>
      <c r="D3" s="289"/>
      <c r="E3" s="289"/>
      <c r="F3" s="289"/>
      <c r="G3" s="289"/>
      <c r="H3" s="289"/>
      <c r="I3" s="289"/>
    </row>
    <row r="4" spans="2:9" ht="15" customHeight="1" x14ac:dyDescent="0.25">
      <c r="B4" s="289" t="s">
        <v>277</v>
      </c>
      <c r="C4" s="289"/>
      <c r="D4" s="289"/>
      <c r="E4" s="289"/>
      <c r="F4" s="289"/>
      <c r="G4" s="289"/>
      <c r="H4" s="289"/>
      <c r="I4" s="289"/>
    </row>
    <row r="5" spans="2:9" x14ac:dyDescent="0.25">
      <c r="B5" s="289"/>
      <c r="C5" s="289" t="s">
        <v>278</v>
      </c>
      <c r="D5" s="289"/>
      <c r="E5" s="289"/>
      <c r="F5" s="289" t="s">
        <v>279</v>
      </c>
      <c r="G5" s="289"/>
      <c r="H5" s="289"/>
      <c r="I5" s="289"/>
    </row>
    <row r="6" spans="2:9" x14ac:dyDescent="0.25">
      <c r="B6" s="289"/>
      <c r="C6" s="289" t="s">
        <v>209</v>
      </c>
      <c r="D6" s="289" t="s">
        <v>269</v>
      </c>
      <c r="E6" s="289" t="s">
        <v>211</v>
      </c>
      <c r="F6" s="289" t="s">
        <v>209</v>
      </c>
      <c r="G6" s="289" t="s">
        <v>269</v>
      </c>
      <c r="H6" s="289" t="s">
        <v>211</v>
      </c>
      <c r="I6" s="289"/>
    </row>
    <row r="7" spans="2:9" x14ac:dyDescent="0.25">
      <c r="B7" s="289" t="s">
        <v>263</v>
      </c>
      <c r="C7" s="267">
        <v>-61</v>
      </c>
      <c r="D7" s="267">
        <v>-304</v>
      </c>
      <c r="E7" s="267">
        <v>-64</v>
      </c>
      <c r="F7" s="267">
        <v>5</v>
      </c>
      <c r="G7" s="267">
        <v>277</v>
      </c>
      <c r="H7" s="267">
        <v>43</v>
      </c>
      <c r="I7" s="289"/>
    </row>
    <row r="8" spans="2:9" x14ac:dyDescent="0.25">
      <c r="B8" s="289" t="s">
        <v>214</v>
      </c>
      <c r="C8" s="267">
        <v>-2365</v>
      </c>
      <c r="D8" s="267">
        <v>-1052</v>
      </c>
      <c r="E8" s="267">
        <v>-84</v>
      </c>
      <c r="F8" s="267">
        <v>668</v>
      </c>
      <c r="G8" s="267">
        <v>997</v>
      </c>
      <c r="H8" s="267">
        <v>106</v>
      </c>
      <c r="I8" s="289"/>
    </row>
    <row r="9" spans="2:9" x14ac:dyDescent="0.25">
      <c r="B9" s="289" t="s">
        <v>215</v>
      </c>
      <c r="C9" s="267">
        <v>-1900</v>
      </c>
      <c r="D9" s="267">
        <v>-407</v>
      </c>
      <c r="E9" s="267">
        <v>-63</v>
      </c>
      <c r="F9" s="267">
        <v>789</v>
      </c>
      <c r="G9" s="267">
        <v>512</v>
      </c>
      <c r="H9" s="267">
        <v>63</v>
      </c>
      <c r="I9" s="289"/>
    </row>
    <row r="10" spans="2:9" x14ac:dyDescent="0.25">
      <c r="B10" s="289" t="s">
        <v>216</v>
      </c>
      <c r="C10" s="267">
        <v>-2113</v>
      </c>
      <c r="D10" s="267">
        <v>-327</v>
      </c>
      <c r="E10" s="267">
        <v>-124</v>
      </c>
      <c r="F10" s="267">
        <v>692</v>
      </c>
      <c r="G10" s="267">
        <v>626</v>
      </c>
      <c r="H10" s="267">
        <v>155</v>
      </c>
      <c r="I10" s="289"/>
    </row>
    <row r="11" spans="2:9" x14ac:dyDescent="0.25">
      <c r="B11" s="289" t="s">
        <v>217</v>
      </c>
      <c r="C11" s="267">
        <v>-859</v>
      </c>
      <c r="D11" s="267">
        <v>-112</v>
      </c>
      <c r="E11" s="267">
        <v>-180</v>
      </c>
      <c r="F11" s="267">
        <v>119</v>
      </c>
      <c r="G11" s="267">
        <v>284</v>
      </c>
      <c r="H11" s="267">
        <v>146</v>
      </c>
      <c r="I11" s="289"/>
    </row>
    <row r="12" spans="2:9" x14ac:dyDescent="0.25">
      <c r="B12" s="289" t="s">
        <v>264</v>
      </c>
      <c r="C12" s="267">
        <v>-82</v>
      </c>
      <c r="D12" s="267">
        <v>-206</v>
      </c>
      <c r="E12" s="267">
        <v>-8</v>
      </c>
      <c r="F12" s="267">
        <v>30</v>
      </c>
      <c r="G12" s="267">
        <v>337</v>
      </c>
      <c r="H12" s="267">
        <v>4</v>
      </c>
      <c r="I12" s="289"/>
    </row>
    <row r="13" spans="2:9" x14ac:dyDescent="0.25">
      <c r="B13" s="289" t="s">
        <v>24</v>
      </c>
      <c r="C13" s="267">
        <v>-7380</v>
      </c>
      <c r="D13" s="267">
        <v>-2408</v>
      </c>
      <c r="E13" s="267">
        <v>-523</v>
      </c>
      <c r="F13" s="289">
        <v>2303</v>
      </c>
      <c r="G13" s="289">
        <v>3033</v>
      </c>
      <c r="H13" s="289">
        <v>517</v>
      </c>
      <c r="I13" s="289"/>
    </row>
    <row r="14" spans="2:9" x14ac:dyDescent="0.25">
      <c r="B14" s="289"/>
      <c r="C14" s="289"/>
      <c r="D14" s="289"/>
      <c r="E14" s="289"/>
      <c r="F14" s="289"/>
      <c r="G14" s="289"/>
      <c r="H14" s="289"/>
      <c r="I14" s="289"/>
    </row>
    <row r="15" spans="2:9" x14ac:dyDescent="0.25">
      <c r="B15" s="457" t="s">
        <v>280</v>
      </c>
      <c r="C15" s="457"/>
      <c r="D15" s="457"/>
      <c r="E15" s="457"/>
      <c r="F15" s="289"/>
      <c r="G15" s="289"/>
      <c r="H15" s="289"/>
      <c r="I15" s="289"/>
    </row>
    <row r="16" spans="2:9" x14ac:dyDescent="0.25">
      <c r="B16" s="457"/>
      <c r="C16" s="457"/>
      <c r="D16" s="457"/>
      <c r="E16" s="457"/>
      <c r="F16" s="289"/>
      <c r="G16" s="289"/>
      <c r="H16" s="289"/>
      <c r="I16" s="289"/>
    </row>
    <row r="17" spans="2:9" x14ac:dyDescent="0.25">
      <c r="B17" s="289"/>
      <c r="C17" s="267"/>
      <c r="D17" s="267"/>
      <c r="E17" s="267"/>
      <c r="F17" s="289"/>
      <c r="G17" s="289"/>
      <c r="H17" s="289"/>
      <c r="I17" s="289"/>
    </row>
    <row r="18" spans="2:9" x14ac:dyDescent="0.25">
      <c r="B18" s="289"/>
      <c r="C18" s="267"/>
      <c r="D18" s="267"/>
      <c r="E18" s="267"/>
      <c r="F18" s="289"/>
      <c r="G18" s="289"/>
      <c r="H18" s="289"/>
      <c r="I18" s="289"/>
    </row>
    <row r="19" spans="2:9" x14ac:dyDescent="0.25">
      <c r="B19" s="289"/>
      <c r="C19" s="267"/>
      <c r="D19" s="267"/>
      <c r="E19" s="267"/>
      <c r="F19" s="289"/>
      <c r="G19" s="289"/>
      <c r="H19" s="289"/>
      <c r="I19" s="289"/>
    </row>
    <row r="20" spans="2:9" x14ac:dyDescent="0.25">
      <c r="B20" s="289"/>
      <c r="C20" s="267"/>
      <c r="D20" s="267"/>
      <c r="E20" s="267"/>
      <c r="F20" s="289"/>
      <c r="G20" s="289"/>
      <c r="H20" s="289"/>
      <c r="I20" s="289"/>
    </row>
    <row r="21" spans="2:9" x14ac:dyDescent="0.25">
      <c r="B21" s="289"/>
      <c r="C21" s="267"/>
      <c r="D21" s="267"/>
      <c r="E21" s="267"/>
      <c r="F21" s="289"/>
      <c r="G21" s="289"/>
      <c r="H21" s="289"/>
      <c r="I21" s="289"/>
    </row>
    <row r="22" spans="2:9" x14ac:dyDescent="0.25">
      <c r="B22" s="289"/>
      <c r="C22" s="289"/>
      <c r="D22" s="289"/>
      <c r="E22" s="289"/>
      <c r="F22" s="289"/>
      <c r="G22" s="289"/>
      <c r="H22" s="289"/>
      <c r="I22" s="289"/>
    </row>
    <row r="23" spans="2:9" x14ac:dyDescent="0.25">
      <c r="B23" s="289"/>
      <c r="C23" s="289"/>
      <c r="D23" s="289"/>
      <c r="E23" s="289"/>
      <c r="F23" s="289"/>
      <c r="G23" s="289"/>
      <c r="H23" s="289"/>
      <c r="I23" s="289"/>
    </row>
    <row r="24" spans="2:9" x14ac:dyDescent="0.25">
      <c r="B24" s="289"/>
      <c r="C24" s="289"/>
      <c r="D24" s="289"/>
      <c r="E24" s="289"/>
      <c r="F24" s="289"/>
      <c r="G24" s="289"/>
      <c r="H24" s="289"/>
      <c r="I24" s="289"/>
    </row>
    <row r="25" spans="2:9" x14ac:dyDescent="0.25">
      <c r="B25" s="289"/>
      <c r="C25" s="289"/>
      <c r="D25" s="289"/>
      <c r="E25" s="289"/>
      <c r="F25" s="289"/>
      <c r="G25" s="289"/>
      <c r="H25" s="289"/>
      <c r="I25" s="289"/>
    </row>
    <row r="26" spans="2:9" x14ac:dyDescent="0.25">
      <c r="B26" s="289"/>
      <c r="C26" s="289"/>
      <c r="D26" s="289"/>
      <c r="E26" s="289"/>
      <c r="F26" s="289"/>
      <c r="G26" s="289"/>
      <c r="H26" s="289"/>
      <c r="I26" s="289"/>
    </row>
    <row r="27" spans="2:9" x14ac:dyDescent="0.25">
      <c r="B27" s="289"/>
      <c r="C27" s="289"/>
      <c r="D27" s="289"/>
      <c r="E27" s="289"/>
      <c r="F27" s="289"/>
      <c r="G27" s="289"/>
      <c r="H27" s="289"/>
      <c r="I27" s="289"/>
    </row>
    <row r="28" spans="2:9" x14ac:dyDescent="0.25">
      <c r="B28" s="289"/>
      <c r="C28" s="289"/>
      <c r="D28" s="289"/>
      <c r="E28" s="289"/>
      <c r="F28" s="289"/>
      <c r="G28" s="289"/>
      <c r="H28" s="289"/>
      <c r="I28" s="289"/>
    </row>
    <row r="29" spans="2:9" x14ac:dyDescent="0.25">
      <c r="B29" s="289"/>
      <c r="C29" s="289"/>
      <c r="D29" s="289"/>
      <c r="E29" s="289"/>
      <c r="F29" s="289"/>
      <c r="G29" s="289"/>
      <c r="H29" s="289"/>
      <c r="I29" s="289"/>
    </row>
    <row r="30" spans="2:9" x14ac:dyDescent="0.25">
      <c r="B30" s="289"/>
      <c r="C30" s="289"/>
      <c r="D30" s="289"/>
      <c r="E30" s="289"/>
      <c r="F30" s="289"/>
      <c r="G30" s="289"/>
      <c r="H30" s="289"/>
      <c r="I30" s="289"/>
    </row>
    <row r="31" spans="2:9" x14ac:dyDescent="0.25">
      <c r="B31" s="289"/>
      <c r="C31" s="289"/>
      <c r="D31" s="289"/>
      <c r="E31" s="289"/>
      <c r="F31" s="289"/>
      <c r="G31" s="289"/>
      <c r="H31" s="289"/>
      <c r="I31" s="289"/>
    </row>
    <row r="32" spans="2:9" x14ac:dyDescent="0.25">
      <c r="B32" s="289"/>
      <c r="C32" s="289"/>
      <c r="D32" s="289"/>
      <c r="E32" s="289"/>
      <c r="F32" s="289"/>
      <c r="G32" s="289"/>
      <c r="H32" s="289"/>
      <c r="I32" s="289"/>
    </row>
    <row r="33" spans="2:9" x14ac:dyDescent="0.25">
      <c r="B33" s="289"/>
      <c r="C33" s="289"/>
      <c r="D33" s="289"/>
      <c r="E33" s="289"/>
      <c r="F33" s="289"/>
      <c r="G33" s="289"/>
      <c r="H33" s="289"/>
      <c r="I33" s="289"/>
    </row>
  </sheetData>
  <mergeCells count="1">
    <mergeCell ref="B15:E1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7"/>
  <sheetViews>
    <sheetView workbookViewId="0">
      <selection activeCell="K10" sqref="K10"/>
    </sheetView>
  </sheetViews>
  <sheetFormatPr defaultRowHeight="15" x14ac:dyDescent="0.25"/>
  <sheetData>
    <row r="2" spans="2:8" x14ac:dyDescent="0.25">
      <c r="B2" s="349" t="s">
        <v>173</v>
      </c>
      <c r="C2" s="349"/>
      <c r="D2" s="349"/>
      <c r="E2" s="349"/>
      <c r="F2" s="349"/>
      <c r="G2" s="349"/>
      <c r="H2" s="349"/>
    </row>
    <row r="3" spans="2:8" x14ac:dyDescent="0.25">
      <c r="B3" s="351" t="s">
        <v>174</v>
      </c>
      <c r="C3" s="352"/>
      <c r="D3" s="352"/>
      <c r="E3" s="352"/>
      <c r="F3" s="352"/>
      <c r="G3" s="76"/>
      <c r="H3" s="76"/>
    </row>
    <row r="4" spans="2:8" x14ac:dyDescent="0.25">
      <c r="B4" s="373" t="s">
        <v>2</v>
      </c>
      <c r="C4" s="371">
        <v>2019</v>
      </c>
      <c r="D4" s="371"/>
      <c r="E4" s="372">
        <v>2010</v>
      </c>
      <c r="F4" s="372"/>
      <c r="G4" s="76"/>
      <c r="H4" s="76"/>
    </row>
    <row r="5" spans="2:8" x14ac:dyDescent="0.25">
      <c r="B5" s="373"/>
      <c r="C5" s="371"/>
      <c r="D5" s="371"/>
      <c r="E5" s="372"/>
      <c r="F5" s="372"/>
      <c r="G5" s="76"/>
      <c r="H5" s="76"/>
    </row>
    <row r="6" spans="2:8" ht="27" x14ac:dyDescent="0.25">
      <c r="B6" s="373"/>
      <c r="C6" s="89" t="s">
        <v>130</v>
      </c>
      <c r="D6" s="89" t="s">
        <v>23</v>
      </c>
      <c r="E6" s="89" t="s">
        <v>130</v>
      </c>
      <c r="F6" s="89" t="s">
        <v>23</v>
      </c>
      <c r="G6" s="76"/>
      <c r="H6" s="76"/>
    </row>
    <row r="7" spans="2:8" x14ac:dyDescent="0.25">
      <c r="B7" s="80" t="s">
        <v>8</v>
      </c>
      <c r="C7" s="22">
        <v>3.53</v>
      </c>
      <c r="D7" s="244">
        <v>1.91</v>
      </c>
      <c r="E7" s="22">
        <v>4.53</v>
      </c>
      <c r="F7" s="84">
        <v>2.38</v>
      </c>
      <c r="G7" s="76"/>
      <c r="H7" s="76"/>
    </row>
    <row r="8" spans="2:8" x14ac:dyDescent="0.25">
      <c r="B8" s="80" t="s">
        <v>9</v>
      </c>
      <c r="C8" s="22">
        <v>1.69</v>
      </c>
      <c r="D8" s="244">
        <v>1.03</v>
      </c>
      <c r="E8" s="22">
        <v>1.22</v>
      </c>
      <c r="F8" s="84">
        <v>0.74</v>
      </c>
      <c r="G8" s="76"/>
      <c r="H8" s="76"/>
    </row>
    <row r="9" spans="2:8" x14ac:dyDescent="0.25">
      <c r="B9" s="80" t="s">
        <v>10</v>
      </c>
      <c r="C9" s="22">
        <v>2.2200000000000002</v>
      </c>
      <c r="D9" s="244">
        <v>1.27</v>
      </c>
      <c r="E9" s="22">
        <v>2.3199999999999998</v>
      </c>
      <c r="F9" s="84">
        <v>1.34</v>
      </c>
      <c r="G9" s="76"/>
      <c r="H9" s="76"/>
    </row>
    <row r="10" spans="2:8" x14ac:dyDescent="0.25">
      <c r="B10" s="80" t="s">
        <v>11</v>
      </c>
      <c r="C10" s="22">
        <v>2.19</v>
      </c>
      <c r="D10" s="244">
        <v>1.35</v>
      </c>
      <c r="E10" s="22">
        <v>2.42</v>
      </c>
      <c r="F10" s="84">
        <v>1.37</v>
      </c>
      <c r="G10" s="76"/>
      <c r="H10" s="76"/>
    </row>
    <row r="11" spans="2:8" x14ac:dyDescent="0.25">
      <c r="B11" s="80" t="s">
        <v>12</v>
      </c>
      <c r="C11" s="22">
        <v>2.34</v>
      </c>
      <c r="D11" s="244">
        <v>1.44</v>
      </c>
      <c r="E11" s="22">
        <v>2.66</v>
      </c>
      <c r="F11" s="84">
        <v>1.68</v>
      </c>
      <c r="G11" s="76"/>
      <c r="H11" s="76"/>
    </row>
    <row r="12" spans="2:8" ht="27" x14ac:dyDescent="0.25">
      <c r="B12" s="80" t="s">
        <v>13</v>
      </c>
      <c r="C12" s="22">
        <v>1.23</v>
      </c>
      <c r="D12" s="244">
        <v>0.69</v>
      </c>
      <c r="E12" s="22">
        <v>3.14</v>
      </c>
      <c r="F12" s="84">
        <v>1.77</v>
      </c>
      <c r="G12" s="76"/>
      <c r="H12" s="76"/>
    </row>
    <row r="13" spans="2:8" x14ac:dyDescent="0.25">
      <c r="B13" s="85" t="s">
        <v>14</v>
      </c>
      <c r="C13" s="87">
        <v>2.14</v>
      </c>
      <c r="D13" s="87">
        <v>1.26</v>
      </c>
      <c r="E13" s="87">
        <v>2.34</v>
      </c>
      <c r="F13" s="87">
        <v>1.38</v>
      </c>
      <c r="G13" s="76"/>
      <c r="H13" s="76"/>
    </row>
    <row r="14" spans="2:8" x14ac:dyDescent="0.25">
      <c r="B14" s="85" t="s">
        <v>15</v>
      </c>
      <c r="C14" s="87">
        <v>1.84</v>
      </c>
      <c r="D14" s="87">
        <v>1.3</v>
      </c>
      <c r="E14" s="87">
        <v>1.93</v>
      </c>
      <c r="F14" s="87">
        <v>1.33</v>
      </c>
      <c r="G14" s="76"/>
      <c r="H14" s="76"/>
    </row>
    <row r="15" spans="2:8" x14ac:dyDescent="0.25">
      <c r="B15" s="38" t="s">
        <v>38</v>
      </c>
      <c r="C15" s="38"/>
      <c r="D15" s="38"/>
      <c r="E15" s="38"/>
      <c r="F15" s="38"/>
      <c r="G15" s="38"/>
      <c r="H15" s="38"/>
    </row>
    <row r="16" spans="2:8" x14ac:dyDescent="0.25">
      <c r="B16" s="38" t="s">
        <v>27</v>
      </c>
      <c r="C16" s="38"/>
      <c r="D16" s="38"/>
      <c r="E16" s="38"/>
      <c r="F16" s="38"/>
      <c r="G16" s="38"/>
      <c r="H16" s="38"/>
    </row>
    <row r="17" spans="2:8" x14ac:dyDescent="0.25">
      <c r="B17" s="76"/>
      <c r="C17" s="76"/>
      <c r="D17" s="76"/>
      <c r="E17" s="76"/>
      <c r="F17" s="76"/>
      <c r="G17" s="76"/>
      <c r="H17" s="76"/>
    </row>
  </sheetData>
  <mergeCells count="5">
    <mergeCell ref="B2:H2"/>
    <mergeCell ref="B3:F3"/>
    <mergeCell ref="B4:B6"/>
    <mergeCell ref="C4:D5"/>
    <mergeCell ref="E4:F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1"/>
  <sheetViews>
    <sheetView topLeftCell="A10" workbookViewId="0">
      <selection activeCell="I31" sqref="I31"/>
    </sheetView>
  </sheetViews>
  <sheetFormatPr defaultRowHeight="15" x14ac:dyDescent="0.25"/>
  <sheetData>
    <row r="2" spans="2:9" x14ac:dyDescent="0.25">
      <c r="B2" s="374" t="s">
        <v>166</v>
      </c>
      <c r="C2" s="374"/>
      <c r="D2" s="374"/>
      <c r="E2" s="374"/>
      <c r="F2" s="374"/>
      <c r="G2" s="374"/>
      <c r="H2" s="374"/>
      <c r="I2" s="374"/>
    </row>
    <row r="3" spans="2:9" x14ac:dyDescent="0.25">
      <c r="B3" s="12" t="s">
        <v>171</v>
      </c>
      <c r="C3" s="239"/>
      <c r="D3" s="239"/>
      <c r="E3" s="239"/>
      <c r="F3" s="239"/>
      <c r="G3" s="76"/>
      <c r="H3" s="76"/>
      <c r="I3" s="41"/>
    </row>
    <row r="4" spans="2:9" x14ac:dyDescent="0.25">
      <c r="B4" s="375" t="s">
        <v>157</v>
      </c>
      <c r="C4" s="376" t="s">
        <v>5</v>
      </c>
      <c r="D4" s="376" t="s">
        <v>6</v>
      </c>
      <c r="E4" s="376" t="s">
        <v>7</v>
      </c>
      <c r="F4" s="376" t="s">
        <v>172</v>
      </c>
      <c r="G4" s="376" t="s">
        <v>108</v>
      </c>
      <c r="H4" s="378" t="s">
        <v>167</v>
      </c>
      <c r="I4" s="378" t="s">
        <v>168</v>
      </c>
    </row>
    <row r="5" spans="2:9" x14ac:dyDescent="0.25">
      <c r="B5" s="375"/>
      <c r="C5" s="376"/>
      <c r="D5" s="376"/>
      <c r="E5" s="376"/>
      <c r="F5" s="377"/>
      <c r="G5" s="377"/>
      <c r="H5" s="379"/>
      <c r="I5" s="379"/>
    </row>
    <row r="6" spans="2:9" x14ac:dyDescent="0.25">
      <c r="B6" s="375"/>
      <c r="C6" s="376"/>
      <c r="D6" s="376"/>
      <c r="E6" s="376"/>
      <c r="F6" s="377"/>
      <c r="G6" s="377"/>
      <c r="H6" s="379"/>
      <c r="I6" s="379"/>
    </row>
    <row r="7" spans="2:9" x14ac:dyDescent="0.25">
      <c r="B7" s="375"/>
      <c r="C7" s="376"/>
      <c r="D7" s="376"/>
      <c r="E7" s="376"/>
      <c r="F7" s="377"/>
      <c r="G7" s="377"/>
      <c r="H7" s="379"/>
      <c r="I7" s="379"/>
    </row>
    <row r="8" spans="2:9" x14ac:dyDescent="0.25">
      <c r="B8" s="375"/>
      <c r="C8" s="376"/>
      <c r="D8" s="376"/>
      <c r="E8" s="376"/>
      <c r="F8" s="377"/>
      <c r="G8" s="377"/>
      <c r="H8" s="379"/>
      <c r="I8" s="379"/>
    </row>
    <row r="9" spans="2:9" x14ac:dyDescent="0.25">
      <c r="B9" s="143">
        <v>2001</v>
      </c>
      <c r="C9" s="81">
        <v>11188</v>
      </c>
      <c r="D9" s="82">
        <v>462</v>
      </c>
      <c r="E9" s="81">
        <v>17812</v>
      </c>
      <c r="F9" s="23">
        <v>11.4838</v>
      </c>
      <c r="G9" s="22">
        <v>4.1294199999999996</v>
      </c>
      <c r="H9" s="23" t="s">
        <v>62</v>
      </c>
      <c r="I9" s="22" t="s">
        <v>62</v>
      </c>
    </row>
    <row r="10" spans="2:9" x14ac:dyDescent="0.25">
      <c r="B10" s="143">
        <v>2002</v>
      </c>
      <c r="C10" s="81">
        <v>11550</v>
      </c>
      <c r="D10" s="82">
        <v>448</v>
      </c>
      <c r="E10" s="81">
        <v>18895</v>
      </c>
      <c r="F10" s="23">
        <v>11.1441</v>
      </c>
      <c r="G10" s="22">
        <v>3.87879</v>
      </c>
      <c r="H10" s="23">
        <v>-3.0303</v>
      </c>
      <c r="I10" s="22">
        <v>-3.0303</v>
      </c>
    </row>
    <row r="11" spans="2:9" x14ac:dyDescent="0.25">
      <c r="B11" s="143">
        <v>2003</v>
      </c>
      <c r="C11" s="81">
        <v>11029</v>
      </c>
      <c r="D11" s="82">
        <v>444</v>
      </c>
      <c r="E11" s="81">
        <v>17874</v>
      </c>
      <c r="F11" s="23">
        <v>11.0382</v>
      </c>
      <c r="G11" s="22">
        <v>4.0257500000000004</v>
      </c>
      <c r="H11" s="23">
        <v>-0.89290000000000003</v>
      </c>
      <c r="I11" s="22">
        <v>-3.8961000000000001</v>
      </c>
    </row>
    <row r="12" spans="2:9" x14ac:dyDescent="0.25">
      <c r="B12" s="143">
        <v>2004</v>
      </c>
      <c r="C12" s="81">
        <v>10526</v>
      </c>
      <c r="D12" s="82">
        <v>455</v>
      </c>
      <c r="E12" s="81">
        <v>17277</v>
      </c>
      <c r="F12" s="23">
        <v>11.2933</v>
      </c>
      <c r="G12" s="22">
        <v>4.3226300000000002</v>
      </c>
      <c r="H12" s="23">
        <v>2.4775</v>
      </c>
      <c r="I12" s="22">
        <v>-1.5152000000000001</v>
      </c>
    </row>
    <row r="13" spans="2:9" x14ac:dyDescent="0.25">
      <c r="B13" s="143">
        <v>2005</v>
      </c>
      <c r="C13" s="81">
        <v>11235</v>
      </c>
      <c r="D13" s="82">
        <v>428</v>
      </c>
      <c r="E13" s="81">
        <v>18727</v>
      </c>
      <c r="F13" s="23">
        <v>10.611800000000001</v>
      </c>
      <c r="G13" s="22">
        <v>3.80952</v>
      </c>
      <c r="H13" s="23">
        <v>-5.9340999999999999</v>
      </c>
      <c r="I13" s="22">
        <v>-7.3593000000000002</v>
      </c>
    </row>
    <row r="14" spans="2:9" x14ac:dyDescent="0.25">
      <c r="B14" s="143">
        <v>2006</v>
      </c>
      <c r="C14" s="81">
        <v>11583</v>
      </c>
      <c r="D14" s="82">
        <v>409</v>
      </c>
      <c r="E14" s="81">
        <v>19346</v>
      </c>
      <c r="F14" s="23">
        <v>10.1419</v>
      </c>
      <c r="G14" s="22">
        <v>3.53104</v>
      </c>
      <c r="H14" s="23">
        <v>-4.4393000000000002</v>
      </c>
      <c r="I14" s="22">
        <v>-11.4719</v>
      </c>
    </row>
    <row r="15" spans="2:9" x14ac:dyDescent="0.25">
      <c r="B15" s="143">
        <v>2007</v>
      </c>
      <c r="C15" s="81">
        <v>11776</v>
      </c>
      <c r="D15" s="82">
        <v>366</v>
      </c>
      <c r="E15" s="81">
        <v>19652</v>
      </c>
      <c r="F15" s="23">
        <v>9.0675000000000008</v>
      </c>
      <c r="G15" s="22">
        <v>3.1080199999999998</v>
      </c>
      <c r="H15" s="23">
        <v>-10.513400000000001</v>
      </c>
      <c r="I15" s="22">
        <v>-20.779199999999999</v>
      </c>
    </row>
    <row r="16" spans="2:9" x14ac:dyDescent="0.25">
      <c r="B16" s="143">
        <v>2008</v>
      </c>
      <c r="C16" s="81">
        <v>12024</v>
      </c>
      <c r="D16" s="82">
        <v>353</v>
      </c>
      <c r="E16" s="81">
        <v>20259</v>
      </c>
      <c r="F16" s="23">
        <v>8.7327999999999992</v>
      </c>
      <c r="G16" s="22">
        <v>2.9358</v>
      </c>
      <c r="H16" s="23">
        <v>-3.5518999999999998</v>
      </c>
      <c r="I16" s="22">
        <v>-23.5931</v>
      </c>
    </row>
    <row r="17" spans="2:9" x14ac:dyDescent="0.25">
      <c r="B17" s="143">
        <v>2009</v>
      </c>
      <c r="C17" s="81">
        <v>12812</v>
      </c>
      <c r="D17" s="82">
        <v>301</v>
      </c>
      <c r="E17" s="81">
        <v>21356</v>
      </c>
      <c r="F17" s="23">
        <v>7.4396000000000004</v>
      </c>
      <c r="G17" s="22">
        <v>2.3493599999999999</v>
      </c>
      <c r="H17" s="23">
        <v>-14.7309</v>
      </c>
      <c r="I17" s="22">
        <v>-34.848500000000001</v>
      </c>
    </row>
    <row r="18" spans="2:9" x14ac:dyDescent="0.25">
      <c r="B18" s="143">
        <v>2010</v>
      </c>
      <c r="C18" s="81">
        <v>12479</v>
      </c>
      <c r="D18" s="82">
        <v>292</v>
      </c>
      <c r="E18" s="81">
        <v>20926</v>
      </c>
      <c r="F18" s="23">
        <v>7.2084000000000001</v>
      </c>
      <c r="G18" s="22">
        <v>2.3399299999999998</v>
      </c>
      <c r="H18" s="23">
        <v>-2.99</v>
      </c>
      <c r="I18" s="22">
        <v>-36.796500000000002</v>
      </c>
    </row>
    <row r="19" spans="2:9" x14ac:dyDescent="0.25">
      <c r="B19" s="143">
        <v>2011</v>
      </c>
      <c r="C19" s="81">
        <v>12101</v>
      </c>
      <c r="D19" s="82">
        <v>271</v>
      </c>
      <c r="E19" s="81">
        <v>20263</v>
      </c>
      <c r="F19" s="23">
        <v>6.6882999999999999</v>
      </c>
      <c r="G19" s="22">
        <v>2.2394799999999999</v>
      </c>
      <c r="H19" s="23">
        <v>-7.1917999999999997</v>
      </c>
      <c r="I19" s="22">
        <v>-41.341999999999999</v>
      </c>
    </row>
    <row r="20" spans="2:9" x14ac:dyDescent="0.25">
      <c r="B20" s="143">
        <v>2012</v>
      </c>
      <c r="C20" s="81">
        <v>10287</v>
      </c>
      <c r="D20" s="82">
        <v>267</v>
      </c>
      <c r="E20" s="81">
        <v>16569</v>
      </c>
      <c r="F20" s="23">
        <v>6.5918999999999999</v>
      </c>
      <c r="G20" s="22">
        <v>2.59551</v>
      </c>
      <c r="H20" s="23">
        <v>-1.476</v>
      </c>
      <c r="I20" s="22">
        <v>-42.207799999999999</v>
      </c>
    </row>
    <row r="21" spans="2:9" x14ac:dyDescent="0.25">
      <c r="B21" s="143">
        <v>2013</v>
      </c>
      <c r="C21" s="81">
        <v>10202</v>
      </c>
      <c r="D21" s="82">
        <v>224</v>
      </c>
      <c r="E21" s="81">
        <v>17147</v>
      </c>
      <c r="F21" s="23">
        <v>5.5030000000000001</v>
      </c>
      <c r="G21" s="22">
        <v>2.1956500000000001</v>
      </c>
      <c r="H21" s="23">
        <v>-16.104900000000001</v>
      </c>
      <c r="I21" s="22">
        <v>-51.5152</v>
      </c>
    </row>
    <row r="22" spans="2:9" x14ac:dyDescent="0.25">
      <c r="B22" s="143">
        <v>2014</v>
      </c>
      <c r="C22" s="81">
        <v>9499</v>
      </c>
      <c r="D22" s="82">
        <v>231</v>
      </c>
      <c r="E22" s="81">
        <v>15919</v>
      </c>
      <c r="F22" s="23">
        <v>5.6477000000000004</v>
      </c>
      <c r="G22" s="22">
        <v>2.4318300000000002</v>
      </c>
      <c r="H22" s="23">
        <v>3.125</v>
      </c>
      <c r="I22" s="22">
        <v>-50</v>
      </c>
    </row>
    <row r="23" spans="2:9" x14ac:dyDescent="0.25">
      <c r="B23" s="143">
        <v>2015</v>
      </c>
      <c r="C23" s="81">
        <v>9524</v>
      </c>
      <c r="D23" s="82">
        <v>232</v>
      </c>
      <c r="E23" s="81">
        <v>15646</v>
      </c>
      <c r="F23" s="23">
        <v>5.6811999999999996</v>
      </c>
      <c r="G23" s="22">
        <v>2.4359500000000001</v>
      </c>
      <c r="H23" s="23">
        <v>0.43290000000000001</v>
      </c>
      <c r="I23" s="22">
        <v>-49.783499999999997</v>
      </c>
    </row>
    <row r="24" spans="2:9" x14ac:dyDescent="0.25">
      <c r="B24" s="240">
        <v>2016</v>
      </c>
      <c r="C24" s="81">
        <v>9854</v>
      </c>
      <c r="D24" s="82">
        <v>254</v>
      </c>
      <c r="E24" s="81">
        <v>16624</v>
      </c>
      <c r="F24" s="23">
        <v>6.24</v>
      </c>
      <c r="G24" s="22">
        <v>2.5776300000000001</v>
      </c>
      <c r="H24" s="23">
        <v>9.4827999999999992</v>
      </c>
      <c r="I24" s="22">
        <v>-45.021599999999999</v>
      </c>
    </row>
    <row r="25" spans="2:9" x14ac:dyDescent="0.25">
      <c r="B25" s="240">
        <v>2017</v>
      </c>
      <c r="C25" s="81">
        <v>9786</v>
      </c>
      <c r="D25" s="82">
        <v>236</v>
      </c>
      <c r="E25" s="81">
        <v>16116</v>
      </c>
      <c r="F25" s="23">
        <v>5.8183999999999996</v>
      </c>
      <c r="G25" s="22">
        <v>2.41161</v>
      </c>
      <c r="H25" s="23">
        <v>-7.0865999999999998</v>
      </c>
      <c r="I25" s="22">
        <v>-48.917700000000004</v>
      </c>
    </row>
    <row r="26" spans="2:9" x14ac:dyDescent="0.25">
      <c r="B26" s="240">
        <v>2018</v>
      </c>
      <c r="C26" s="81">
        <v>9693</v>
      </c>
      <c r="D26" s="82">
        <v>201</v>
      </c>
      <c r="E26" s="81">
        <v>16149</v>
      </c>
      <c r="F26" s="23">
        <v>4.9768999999999997</v>
      </c>
      <c r="G26" s="22">
        <v>2.0736599999999998</v>
      </c>
      <c r="H26" s="23">
        <v>-14.830500000000001</v>
      </c>
      <c r="I26" s="22">
        <v>-56.493499999999997</v>
      </c>
    </row>
    <row r="27" spans="2:9" s="76" customFormat="1" x14ac:dyDescent="0.25">
      <c r="B27" s="240">
        <v>2019</v>
      </c>
      <c r="C27" s="81">
        <v>9679</v>
      </c>
      <c r="D27" s="82">
        <v>207</v>
      </c>
      <c r="E27" s="81">
        <v>16164</v>
      </c>
      <c r="F27" s="23">
        <v>5.1509999999999998</v>
      </c>
      <c r="G27" s="22">
        <v>2.1386500000000002</v>
      </c>
      <c r="H27" s="23">
        <v>2.9851000000000001</v>
      </c>
      <c r="I27" s="22">
        <v>-55.194800000000001</v>
      </c>
    </row>
    <row r="28" spans="2:9" x14ac:dyDescent="0.25">
      <c r="B28" s="241" t="s">
        <v>169</v>
      </c>
      <c r="C28" s="74"/>
      <c r="D28" s="74"/>
      <c r="E28" s="74"/>
      <c r="F28" s="74"/>
      <c r="G28" s="74"/>
      <c r="H28" s="74"/>
      <c r="I28" s="74"/>
    </row>
    <row r="29" spans="2:9" x14ac:dyDescent="0.25">
      <c r="B29" s="242" t="s">
        <v>110</v>
      </c>
      <c r="C29" s="243"/>
      <c r="D29" s="74"/>
      <c r="E29" s="74"/>
      <c r="F29" s="74"/>
      <c r="G29" s="74"/>
      <c r="H29" s="74"/>
      <c r="I29" s="74"/>
    </row>
    <row r="30" spans="2:9" x14ac:dyDescent="0.25">
      <c r="B30" s="242" t="s">
        <v>170</v>
      </c>
      <c r="C30" s="243"/>
      <c r="D30" s="74"/>
      <c r="E30" s="74"/>
      <c r="F30" s="74"/>
      <c r="G30" s="74"/>
      <c r="H30" s="74"/>
      <c r="I30" s="74"/>
    </row>
    <row r="31" spans="2:9" x14ac:dyDescent="0.25">
      <c r="B31" s="76"/>
      <c r="C31" s="76"/>
      <c r="D31" s="76"/>
      <c r="E31" s="76"/>
      <c r="F31" s="76"/>
      <c r="G31" s="76"/>
      <c r="H31" s="76"/>
      <c r="I31" s="76"/>
    </row>
  </sheetData>
  <mergeCells count="9">
    <mergeCell ref="B2:I2"/>
    <mergeCell ref="B4:B8"/>
    <mergeCell ref="C4:C8"/>
    <mergeCell ref="D4:D8"/>
    <mergeCell ref="E4:E8"/>
    <mergeCell ref="F4:F8"/>
    <mergeCell ref="G4:G8"/>
    <mergeCell ref="H4:H8"/>
    <mergeCell ref="I4:I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0"/>
  <sheetViews>
    <sheetView workbookViewId="0">
      <selection activeCell="H6" sqref="H6"/>
    </sheetView>
  </sheetViews>
  <sheetFormatPr defaultRowHeight="15" x14ac:dyDescent="0.25"/>
  <cols>
    <col min="2" max="2" width="11.85546875" customWidth="1"/>
    <col min="3" max="10" width="9.5703125" customWidth="1"/>
  </cols>
  <sheetData>
    <row r="2" spans="2:10" x14ac:dyDescent="0.25">
      <c r="B2" s="78" t="s">
        <v>175</v>
      </c>
      <c r="C2" s="76"/>
      <c r="D2" s="76"/>
      <c r="E2" s="76"/>
      <c r="F2" s="76"/>
      <c r="G2" s="76"/>
      <c r="H2" s="76"/>
      <c r="I2" s="76"/>
      <c r="J2" s="76"/>
    </row>
    <row r="3" spans="2:10" x14ac:dyDescent="0.25">
      <c r="B3" s="380"/>
      <c r="C3" s="371" t="s">
        <v>14</v>
      </c>
      <c r="D3" s="371" t="s">
        <v>14</v>
      </c>
      <c r="E3" s="372" t="s">
        <v>15</v>
      </c>
      <c r="F3" s="372"/>
      <c r="G3" s="371" t="s">
        <v>14</v>
      </c>
      <c r="H3" s="371" t="s">
        <v>14</v>
      </c>
      <c r="I3" s="372" t="s">
        <v>15</v>
      </c>
      <c r="J3" s="372" t="s">
        <v>15</v>
      </c>
    </row>
    <row r="4" spans="2:10" x14ac:dyDescent="0.25">
      <c r="B4" s="381"/>
      <c r="C4" s="383" t="s">
        <v>75</v>
      </c>
      <c r="D4" s="383"/>
      <c r="E4" s="383"/>
      <c r="F4" s="383"/>
      <c r="G4" s="383" t="s">
        <v>76</v>
      </c>
      <c r="H4" s="383"/>
      <c r="I4" s="383"/>
      <c r="J4" s="383"/>
    </row>
    <row r="5" spans="2:10" x14ac:dyDescent="0.25">
      <c r="B5" s="382"/>
      <c r="C5" s="245">
        <v>2010</v>
      </c>
      <c r="D5" s="245">
        <v>2019</v>
      </c>
      <c r="E5" s="245">
        <v>2010</v>
      </c>
      <c r="F5" s="245">
        <v>2019</v>
      </c>
      <c r="G5" s="246">
        <v>2010</v>
      </c>
      <c r="H5" s="246">
        <v>2019</v>
      </c>
      <c r="I5" s="246">
        <v>2010</v>
      </c>
      <c r="J5" s="246">
        <v>2019</v>
      </c>
    </row>
    <row r="6" spans="2:10" ht="21.75" customHeight="1" x14ac:dyDescent="0.25">
      <c r="B6" s="80" t="s">
        <v>176</v>
      </c>
      <c r="C6" s="247">
        <v>7</v>
      </c>
      <c r="D6" s="248">
        <v>3</v>
      </c>
      <c r="E6" s="249">
        <v>70</v>
      </c>
      <c r="F6" s="248">
        <v>35</v>
      </c>
      <c r="G6" s="250">
        <v>2.4</v>
      </c>
      <c r="H6" s="251">
        <v>1.4492753623188406</v>
      </c>
      <c r="I6" s="250">
        <v>1.7</v>
      </c>
      <c r="J6" s="251">
        <v>1.1030570438071228</v>
      </c>
    </row>
    <row r="7" spans="2:10" ht="17.25" customHeight="1" x14ac:dyDescent="0.25">
      <c r="B7" s="80" t="s">
        <v>177</v>
      </c>
      <c r="C7" s="247">
        <v>47</v>
      </c>
      <c r="D7" s="248">
        <v>30</v>
      </c>
      <c r="E7" s="249">
        <v>668</v>
      </c>
      <c r="F7" s="248">
        <v>406</v>
      </c>
      <c r="G7" s="250">
        <v>16.100000000000001</v>
      </c>
      <c r="H7" s="251">
        <v>14.492753623188406</v>
      </c>
      <c r="I7" s="250">
        <v>16.2</v>
      </c>
      <c r="J7" s="251">
        <v>12.795461708162623</v>
      </c>
    </row>
    <row r="8" spans="2:10" x14ac:dyDescent="0.25">
      <c r="B8" s="80" t="s">
        <v>178</v>
      </c>
      <c r="C8" s="247">
        <v>48</v>
      </c>
      <c r="D8" s="248">
        <v>41</v>
      </c>
      <c r="E8" s="249">
        <v>1064</v>
      </c>
      <c r="F8" s="248">
        <v>994</v>
      </c>
      <c r="G8" s="250">
        <v>16.5</v>
      </c>
      <c r="H8" s="251">
        <v>19.806763285024154</v>
      </c>
      <c r="I8" s="250">
        <v>25.9</v>
      </c>
      <c r="J8" s="251">
        <v>31.326820044122282</v>
      </c>
    </row>
    <row r="9" spans="2:10" x14ac:dyDescent="0.25">
      <c r="B9" s="80" t="s">
        <v>179</v>
      </c>
      <c r="C9" s="247">
        <v>190</v>
      </c>
      <c r="D9" s="248">
        <v>133</v>
      </c>
      <c r="E9" s="249">
        <v>2312</v>
      </c>
      <c r="F9" s="248">
        <v>1738</v>
      </c>
      <c r="G9" s="252">
        <v>65</v>
      </c>
      <c r="H9" s="251">
        <v>64.251207729468589</v>
      </c>
      <c r="I9" s="250">
        <v>56.2</v>
      </c>
      <c r="J9" s="251">
        <v>54.774661203907968</v>
      </c>
    </row>
    <row r="10" spans="2:10" x14ac:dyDescent="0.25">
      <c r="B10" s="85" t="s">
        <v>180</v>
      </c>
      <c r="C10" s="231">
        <v>292</v>
      </c>
      <c r="D10" s="231">
        <v>207</v>
      </c>
      <c r="E10" s="231">
        <v>4114</v>
      </c>
      <c r="F10" s="231">
        <v>3173</v>
      </c>
      <c r="G10" s="29">
        <v>100</v>
      </c>
      <c r="H10" s="29">
        <v>100</v>
      </c>
      <c r="I10" s="29">
        <v>100</v>
      </c>
      <c r="J10" s="29">
        <v>100</v>
      </c>
    </row>
  </sheetData>
  <mergeCells count="7">
    <mergeCell ref="B3:B5"/>
    <mergeCell ref="C3:D3"/>
    <mergeCell ref="E3:F3"/>
    <mergeCell ref="G3:H3"/>
    <mergeCell ref="I3:J3"/>
    <mergeCell ref="C4:F4"/>
    <mergeCell ref="G4:J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workbookViewId="0">
      <selection activeCell="H6" sqref="H6:H9"/>
    </sheetView>
  </sheetViews>
  <sheetFormatPr defaultRowHeight="15" x14ac:dyDescent="0.25"/>
  <sheetData>
    <row r="2" spans="2:10" x14ac:dyDescent="0.25">
      <c r="B2" s="78" t="s">
        <v>181</v>
      </c>
      <c r="C2" s="42"/>
      <c r="D2" s="42"/>
      <c r="E2" s="42"/>
      <c r="F2" s="42"/>
      <c r="G2" s="42"/>
      <c r="H2" s="42"/>
      <c r="I2" s="42"/>
      <c r="J2" s="76"/>
    </row>
    <row r="3" spans="2:10" x14ac:dyDescent="0.25">
      <c r="B3" s="380"/>
      <c r="C3" s="371" t="s">
        <v>14</v>
      </c>
      <c r="D3" s="371" t="s">
        <v>14</v>
      </c>
      <c r="E3" s="372" t="s">
        <v>15</v>
      </c>
      <c r="F3" s="372" t="s">
        <v>15</v>
      </c>
      <c r="G3" s="371" t="s">
        <v>14</v>
      </c>
      <c r="H3" s="371" t="s">
        <v>14</v>
      </c>
      <c r="I3" s="372" t="s">
        <v>15</v>
      </c>
      <c r="J3" s="372" t="s">
        <v>15</v>
      </c>
    </row>
    <row r="4" spans="2:10" x14ac:dyDescent="0.25">
      <c r="B4" s="381"/>
      <c r="C4" s="383" t="s">
        <v>75</v>
      </c>
      <c r="D4" s="383"/>
      <c r="E4" s="383"/>
      <c r="F4" s="383"/>
      <c r="G4" s="383" t="s">
        <v>76</v>
      </c>
      <c r="H4" s="383"/>
      <c r="I4" s="383"/>
      <c r="J4" s="383"/>
    </row>
    <row r="5" spans="2:10" x14ac:dyDescent="0.25">
      <c r="B5" s="382"/>
      <c r="C5" s="253">
        <v>2010</v>
      </c>
      <c r="D5" s="246">
        <v>2019</v>
      </c>
      <c r="E5" s="246">
        <v>2010</v>
      </c>
      <c r="F5" s="246">
        <v>2019</v>
      </c>
      <c r="G5" s="245">
        <v>2010</v>
      </c>
      <c r="H5" s="245">
        <v>2019</v>
      </c>
      <c r="I5" s="245">
        <v>2010</v>
      </c>
      <c r="J5" s="245">
        <v>2019</v>
      </c>
    </row>
    <row r="6" spans="2:10" ht="27" x14ac:dyDescent="0.25">
      <c r="B6" s="80" t="s">
        <v>182</v>
      </c>
      <c r="C6" s="81">
        <v>17</v>
      </c>
      <c r="D6" s="254">
        <v>7</v>
      </c>
      <c r="E6" s="83">
        <v>206</v>
      </c>
      <c r="F6" s="254">
        <v>88</v>
      </c>
      <c r="G6" s="83">
        <v>5.8</v>
      </c>
      <c r="H6" s="251">
        <v>3.3816425120772946</v>
      </c>
      <c r="I6" s="250">
        <v>5</v>
      </c>
      <c r="J6" s="251">
        <v>2.7734005672864797</v>
      </c>
    </row>
    <row r="7" spans="2:10" x14ac:dyDescent="0.25">
      <c r="B7" s="80" t="s">
        <v>183</v>
      </c>
      <c r="C7" s="81">
        <v>60</v>
      </c>
      <c r="D7" s="254">
        <v>35</v>
      </c>
      <c r="E7" s="83">
        <v>950</v>
      </c>
      <c r="F7" s="254">
        <v>698</v>
      </c>
      <c r="G7" s="83">
        <v>20.6</v>
      </c>
      <c r="H7" s="251">
        <v>16.908212560386474</v>
      </c>
      <c r="I7" s="250">
        <v>23.1</v>
      </c>
      <c r="J7" s="251">
        <v>21.998109045067761</v>
      </c>
    </row>
    <row r="8" spans="2:10" x14ac:dyDescent="0.25">
      <c r="B8" s="80" t="s">
        <v>184</v>
      </c>
      <c r="C8" s="81">
        <v>10</v>
      </c>
      <c r="D8" s="254">
        <v>11</v>
      </c>
      <c r="E8" s="83">
        <v>265</v>
      </c>
      <c r="F8" s="254">
        <v>253</v>
      </c>
      <c r="G8" s="83">
        <v>3.4</v>
      </c>
      <c r="H8" s="251">
        <v>5.3140096618357484</v>
      </c>
      <c r="I8" s="250">
        <v>6.4</v>
      </c>
      <c r="J8" s="251">
        <v>7.9735266309486299</v>
      </c>
    </row>
    <row r="9" spans="2:10" x14ac:dyDescent="0.25">
      <c r="B9" s="80" t="s">
        <v>185</v>
      </c>
      <c r="C9" s="81">
        <v>26</v>
      </c>
      <c r="D9" s="254">
        <v>21</v>
      </c>
      <c r="E9" s="83">
        <v>621</v>
      </c>
      <c r="F9" s="254">
        <v>534</v>
      </c>
      <c r="G9" s="83">
        <v>8.9</v>
      </c>
      <c r="H9" s="251">
        <v>10.144927536231885</v>
      </c>
      <c r="I9" s="250">
        <v>15.1</v>
      </c>
      <c r="J9" s="251">
        <v>16.829498896942958</v>
      </c>
    </row>
    <row r="10" spans="2:10" x14ac:dyDescent="0.25">
      <c r="B10" s="80" t="s">
        <v>186</v>
      </c>
      <c r="C10" s="81">
        <v>179</v>
      </c>
      <c r="D10" s="254">
        <v>133</v>
      </c>
      <c r="E10" s="83">
        <v>2072</v>
      </c>
      <c r="F10" s="254">
        <v>1600</v>
      </c>
      <c r="G10" s="83">
        <v>61.3</v>
      </c>
      <c r="H10" s="251">
        <v>64.251207729468589</v>
      </c>
      <c r="I10" s="250">
        <v>50.4</v>
      </c>
      <c r="J10" s="251">
        <v>50.425464859754179</v>
      </c>
    </row>
    <row r="11" spans="2:10" x14ac:dyDescent="0.25">
      <c r="B11" s="85" t="s">
        <v>180</v>
      </c>
      <c r="C11" s="231">
        <v>292</v>
      </c>
      <c r="D11" s="231">
        <v>207</v>
      </c>
      <c r="E11" s="231">
        <v>4114</v>
      </c>
      <c r="F11" s="231">
        <v>3173</v>
      </c>
      <c r="G11" s="29">
        <v>100</v>
      </c>
      <c r="H11" s="29">
        <v>100</v>
      </c>
      <c r="I11" s="29">
        <v>100</v>
      </c>
      <c r="J11" s="29">
        <v>100</v>
      </c>
    </row>
  </sheetData>
  <mergeCells count="7">
    <mergeCell ref="B3:B5"/>
    <mergeCell ref="C3:D3"/>
    <mergeCell ref="E3:F3"/>
    <mergeCell ref="G3:H3"/>
    <mergeCell ref="I3:J3"/>
    <mergeCell ref="C4:F4"/>
    <mergeCell ref="G4:J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L10" sqref="L10"/>
    </sheetView>
  </sheetViews>
  <sheetFormatPr defaultRowHeight="15" x14ac:dyDescent="0.25"/>
  <sheetData>
    <row r="1" spans="1:9" x14ac:dyDescent="0.25">
      <c r="A1" s="290" t="s">
        <v>187</v>
      </c>
      <c r="B1" s="289"/>
      <c r="C1" s="289"/>
      <c r="D1" s="289"/>
      <c r="E1" s="289"/>
      <c r="F1" s="289"/>
      <c r="G1" s="289"/>
      <c r="H1" s="289"/>
      <c r="I1" s="289"/>
    </row>
    <row r="2" spans="1:9" x14ac:dyDescent="0.25">
      <c r="A2" s="291" t="s">
        <v>188</v>
      </c>
      <c r="B2" s="289"/>
      <c r="C2" s="289"/>
      <c r="D2" s="289"/>
      <c r="E2" s="289"/>
      <c r="F2" s="289"/>
      <c r="G2" s="289"/>
      <c r="H2" s="289"/>
      <c r="I2" s="289"/>
    </row>
    <row r="3" spans="1:9" x14ac:dyDescent="0.25">
      <c r="A3" s="384" t="s">
        <v>189</v>
      </c>
      <c r="B3" s="386" t="s">
        <v>14</v>
      </c>
      <c r="C3" s="386"/>
      <c r="D3" s="386"/>
      <c r="E3" s="386"/>
      <c r="F3" s="387" t="s">
        <v>15</v>
      </c>
      <c r="G3" s="387"/>
      <c r="H3" s="387"/>
      <c r="I3" s="387"/>
    </row>
    <row r="4" spans="1:9" x14ac:dyDescent="0.25">
      <c r="A4" s="385"/>
      <c r="B4" s="388">
        <v>2010</v>
      </c>
      <c r="C4" s="388"/>
      <c r="D4" s="389">
        <v>2019</v>
      </c>
      <c r="E4" s="389"/>
      <c r="F4" s="388">
        <v>2010</v>
      </c>
      <c r="G4" s="388"/>
      <c r="H4" s="389">
        <v>2019</v>
      </c>
      <c r="I4" s="389"/>
    </row>
    <row r="5" spans="1:9" x14ac:dyDescent="0.25">
      <c r="A5" s="385"/>
      <c r="B5" s="292" t="s">
        <v>190</v>
      </c>
      <c r="C5" s="292" t="s">
        <v>7</v>
      </c>
      <c r="D5" s="292" t="s">
        <v>190</v>
      </c>
      <c r="E5" s="292" t="s">
        <v>7</v>
      </c>
      <c r="F5" s="292" t="s">
        <v>190</v>
      </c>
      <c r="G5" s="292" t="s">
        <v>7</v>
      </c>
      <c r="H5" s="292" t="s">
        <v>190</v>
      </c>
      <c r="I5" s="292" t="s">
        <v>7</v>
      </c>
    </row>
    <row r="6" spans="1:9" x14ac:dyDescent="0.25">
      <c r="A6" s="293" t="s">
        <v>191</v>
      </c>
      <c r="B6" s="294">
        <v>5</v>
      </c>
      <c r="C6" s="295">
        <v>239</v>
      </c>
      <c r="D6" s="296">
        <v>1</v>
      </c>
      <c r="E6" s="297">
        <v>190</v>
      </c>
      <c r="F6" s="298">
        <v>27</v>
      </c>
      <c r="G6" s="295">
        <v>3381</v>
      </c>
      <c r="H6" s="299">
        <v>17</v>
      </c>
      <c r="I6" s="297">
        <v>3167</v>
      </c>
    </row>
    <row r="7" spans="1:9" x14ac:dyDescent="0.25">
      <c r="A7" s="293" t="s">
        <v>192</v>
      </c>
      <c r="B7" s="300" t="s">
        <v>62</v>
      </c>
      <c r="C7" s="295">
        <v>267</v>
      </c>
      <c r="D7" s="294" t="s">
        <v>62</v>
      </c>
      <c r="E7" s="297">
        <v>198</v>
      </c>
      <c r="F7" s="298">
        <v>14</v>
      </c>
      <c r="G7" s="295">
        <v>3137</v>
      </c>
      <c r="H7" s="299">
        <v>4</v>
      </c>
      <c r="I7" s="297">
        <v>2821</v>
      </c>
    </row>
    <row r="8" spans="1:9" x14ac:dyDescent="0.25">
      <c r="A8" s="293" t="s">
        <v>193</v>
      </c>
      <c r="B8" s="296">
        <v>2</v>
      </c>
      <c r="C8" s="295">
        <v>507</v>
      </c>
      <c r="D8" s="300">
        <v>2</v>
      </c>
      <c r="E8" s="297">
        <v>366</v>
      </c>
      <c r="F8" s="298">
        <v>29</v>
      </c>
      <c r="G8" s="295">
        <v>6314</v>
      </c>
      <c r="H8" s="299">
        <v>14</v>
      </c>
      <c r="I8" s="297">
        <v>5101</v>
      </c>
    </row>
    <row r="9" spans="1:9" x14ac:dyDescent="0.25">
      <c r="A9" s="293" t="s">
        <v>194</v>
      </c>
      <c r="B9" s="298">
        <v>8</v>
      </c>
      <c r="C9" s="295">
        <v>1211</v>
      </c>
      <c r="D9" s="300">
        <v>4</v>
      </c>
      <c r="E9" s="297">
        <v>671</v>
      </c>
      <c r="F9" s="298">
        <v>121</v>
      </c>
      <c r="G9" s="295">
        <v>14678</v>
      </c>
      <c r="H9" s="299">
        <v>67</v>
      </c>
      <c r="I9" s="297">
        <v>8711</v>
      </c>
    </row>
    <row r="10" spans="1:9" x14ac:dyDescent="0.25">
      <c r="A10" s="293" t="s">
        <v>195</v>
      </c>
      <c r="B10" s="298">
        <v>20</v>
      </c>
      <c r="C10" s="295">
        <v>2055</v>
      </c>
      <c r="D10" s="299">
        <v>14</v>
      </c>
      <c r="E10" s="297">
        <v>1354</v>
      </c>
      <c r="F10" s="298">
        <v>253</v>
      </c>
      <c r="G10" s="295">
        <v>23858</v>
      </c>
      <c r="H10" s="299">
        <v>145</v>
      </c>
      <c r="I10" s="297">
        <v>15657</v>
      </c>
    </row>
    <row r="11" spans="1:9" x14ac:dyDescent="0.25">
      <c r="A11" s="293" t="s">
        <v>196</v>
      </c>
      <c r="B11" s="294">
        <v>19</v>
      </c>
      <c r="C11" s="295">
        <v>2224</v>
      </c>
      <c r="D11" s="296">
        <v>12</v>
      </c>
      <c r="E11" s="297">
        <v>1619</v>
      </c>
      <c r="F11" s="298">
        <v>294</v>
      </c>
      <c r="G11" s="295">
        <v>28690</v>
      </c>
      <c r="H11" s="299">
        <v>194</v>
      </c>
      <c r="I11" s="297">
        <v>20213</v>
      </c>
    </row>
    <row r="12" spans="1:9" x14ac:dyDescent="0.25">
      <c r="A12" s="293" t="s">
        <v>197</v>
      </c>
      <c r="B12" s="298">
        <v>32</v>
      </c>
      <c r="C12" s="295">
        <v>2226</v>
      </c>
      <c r="D12" s="299">
        <v>17</v>
      </c>
      <c r="E12" s="297">
        <v>1628</v>
      </c>
      <c r="F12" s="298">
        <v>351</v>
      </c>
      <c r="G12" s="295">
        <v>32620</v>
      </c>
      <c r="H12" s="299">
        <v>218</v>
      </c>
      <c r="I12" s="297">
        <v>23093</v>
      </c>
    </row>
    <row r="13" spans="1:9" x14ac:dyDescent="0.25">
      <c r="A13" s="293" t="s">
        <v>198</v>
      </c>
      <c r="B13" s="298">
        <v>67</v>
      </c>
      <c r="C13" s="295">
        <v>5403</v>
      </c>
      <c r="D13" s="299">
        <v>58</v>
      </c>
      <c r="E13" s="297">
        <v>3734</v>
      </c>
      <c r="F13" s="298">
        <v>948</v>
      </c>
      <c r="G13" s="295">
        <v>86891</v>
      </c>
      <c r="H13" s="299">
        <v>556</v>
      </c>
      <c r="I13" s="297">
        <v>57333</v>
      </c>
    </row>
    <row r="14" spans="1:9" x14ac:dyDescent="0.25">
      <c r="A14" s="293" t="s">
        <v>199</v>
      </c>
      <c r="B14" s="298">
        <v>26</v>
      </c>
      <c r="C14" s="295">
        <v>2454</v>
      </c>
      <c r="D14" s="299">
        <v>26</v>
      </c>
      <c r="E14" s="297">
        <v>2372</v>
      </c>
      <c r="F14" s="298">
        <v>522</v>
      </c>
      <c r="G14" s="295">
        <v>40907</v>
      </c>
      <c r="H14" s="299">
        <v>501</v>
      </c>
      <c r="I14" s="297">
        <v>40046</v>
      </c>
    </row>
    <row r="15" spans="1:9" x14ac:dyDescent="0.25">
      <c r="A15" s="293" t="s">
        <v>200</v>
      </c>
      <c r="B15" s="298">
        <v>13</v>
      </c>
      <c r="C15" s="295">
        <v>782</v>
      </c>
      <c r="D15" s="299">
        <v>16</v>
      </c>
      <c r="E15" s="297">
        <v>971</v>
      </c>
      <c r="F15" s="298">
        <v>195</v>
      </c>
      <c r="G15" s="295">
        <v>13488</v>
      </c>
      <c r="H15" s="299">
        <v>221</v>
      </c>
      <c r="I15" s="297">
        <v>16712</v>
      </c>
    </row>
    <row r="16" spans="1:9" x14ac:dyDescent="0.25">
      <c r="A16" s="293" t="s">
        <v>201</v>
      </c>
      <c r="B16" s="298">
        <v>17</v>
      </c>
      <c r="C16" s="295">
        <v>714</v>
      </c>
      <c r="D16" s="299">
        <v>11</v>
      </c>
      <c r="E16" s="297">
        <v>694</v>
      </c>
      <c r="F16" s="298">
        <v>202</v>
      </c>
      <c r="G16" s="295">
        <v>11264</v>
      </c>
      <c r="H16" s="299">
        <v>194</v>
      </c>
      <c r="I16" s="297">
        <v>12060</v>
      </c>
    </row>
    <row r="17" spans="1:9" x14ac:dyDescent="0.25">
      <c r="A17" s="293" t="s">
        <v>202</v>
      </c>
      <c r="B17" s="298">
        <v>48</v>
      </c>
      <c r="C17" s="295">
        <v>1588</v>
      </c>
      <c r="D17" s="299">
        <v>41</v>
      </c>
      <c r="E17" s="297">
        <v>1700</v>
      </c>
      <c r="F17" s="298">
        <v>1064</v>
      </c>
      <c r="G17" s="295">
        <v>28223</v>
      </c>
      <c r="H17" s="299">
        <v>994</v>
      </c>
      <c r="I17" s="297">
        <v>31176</v>
      </c>
    </row>
    <row r="18" spans="1:9" x14ac:dyDescent="0.25">
      <c r="A18" s="293" t="s">
        <v>203</v>
      </c>
      <c r="B18" s="294">
        <v>35</v>
      </c>
      <c r="C18" s="295">
        <v>1256</v>
      </c>
      <c r="D18" s="298">
        <v>5</v>
      </c>
      <c r="E18" s="297">
        <v>667</v>
      </c>
      <c r="F18" s="298">
        <v>94</v>
      </c>
      <c r="G18" s="295">
        <v>11269</v>
      </c>
      <c r="H18" s="299">
        <v>48</v>
      </c>
      <c r="I18" s="297">
        <v>5294</v>
      </c>
    </row>
    <row r="19" spans="1:9" x14ac:dyDescent="0.25">
      <c r="A19" s="301" t="s">
        <v>24</v>
      </c>
      <c r="B19" s="302">
        <v>292</v>
      </c>
      <c r="C19" s="303">
        <v>20926</v>
      </c>
      <c r="D19" s="302">
        <v>207</v>
      </c>
      <c r="E19" s="302">
        <v>16164</v>
      </c>
      <c r="F19" s="302">
        <v>4114</v>
      </c>
      <c r="G19" s="303">
        <v>304720</v>
      </c>
      <c r="H19" s="302">
        <v>3173</v>
      </c>
      <c r="I19" s="302">
        <v>241384</v>
      </c>
    </row>
  </sheetData>
  <mergeCells count="7">
    <mergeCell ref="A3:A5"/>
    <mergeCell ref="B3:E3"/>
    <mergeCell ref="F3:I3"/>
    <mergeCell ref="B4:C4"/>
    <mergeCell ref="D4:E4"/>
    <mergeCell ref="F4:G4"/>
    <mergeCell ref="H4:I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45</vt:i4>
      </vt:variant>
    </vt:vector>
  </HeadingPairs>
  <TitlesOfParts>
    <vt:vector size="45" baseType="lpstr">
      <vt:lpstr>Tav 1</vt:lpstr>
      <vt:lpstr>Tav 1.1</vt:lpstr>
      <vt:lpstr>Tav 1.2</vt:lpstr>
      <vt:lpstr>Tav 2</vt:lpstr>
      <vt:lpstr>Tav 2.1</vt:lpstr>
      <vt:lpstr>Tav 3</vt:lpstr>
      <vt:lpstr>Tav 4.1</vt:lpstr>
      <vt:lpstr>Tav 4.2</vt:lpstr>
      <vt:lpstr>Tav 4.3</vt:lpstr>
      <vt:lpstr>Tav 5</vt:lpstr>
      <vt:lpstr>Tav 5.1</vt:lpstr>
      <vt:lpstr>Tav 5.2</vt:lpstr>
      <vt:lpstr>Tav 6</vt:lpstr>
      <vt:lpstr>Tav 6.1</vt:lpstr>
      <vt:lpstr>Tav 6.2</vt:lpstr>
      <vt:lpstr>Tav 7</vt:lpstr>
      <vt:lpstr>Tav 8</vt:lpstr>
      <vt:lpstr>Tav 9</vt:lpstr>
      <vt:lpstr>Tav 10</vt:lpstr>
      <vt:lpstr>Tav 10.1</vt:lpstr>
      <vt:lpstr>Tav 10.2</vt:lpstr>
      <vt:lpstr>Tav 11</vt:lpstr>
      <vt:lpstr>Tav 12</vt:lpstr>
      <vt:lpstr>Tavola 13</vt:lpstr>
      <vt:lpstr>Tavola 14</vt:lpstr>
      <vt:lpstr>Tavola 15</vt:lpstr>
      <vt:lpstr>Tavola 16</vt:lpstr>
      <vt:lpstr>Tavola 17</vt:lpstr>
      <vt:lpstr>Tavola 18</vt:lpstr>
      <vt:lpstr>Tavola 19</vt:lpstr>
      <vt:lpstr>Tavola 20</vt:lpstr>
      <vt:lpstr>Tavola 21</vt:lpstr>
      <vt:lpstr>Tavola 22</vt:lpstr>
      <vt:lpstr>Tavola 23</vt:lpstr>
      <vt:lpstr>Figura 1</vt:lpstr>
      <vt:lpstr>Figura 2</vt:lpstr>
      <vt:lpstr>Figura 3</vt:lpstr>
      <vt:lpstr>Figura 4</vt:lpstr>
      <vt:lpstr>Figura 5</vt:lpstr>
      <vt:lpstr>Figura 6</vt:lpstr>
      <vt:lpstr>Figura 7</vt:lpstr>
      <vt:lpstr>Figura 8</vt:lpstr>
      <vt:lpstr>Figura 9</vt:lpstr>
      <vt:lpstr>Figura 10</vt:lpstr>
      <vt:lpstr>Figura 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UTENTE</cp:lastModifiedBy>
  <cp:lastPrinted>2020-09-25T15:42:57Z</cp:lastPrinted>
  <dcterms:created xsi:type="dcterms:W3CDTF">2020-09-24T10:40:41Z</dcterms:created>
  <dcterms:modified xsi:type="dcterms:W3CDTF">2020-10-14T19:18:20Z</dcterms:modified>
</cp:coreProperties>
</file>