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charts/chart10.xml" ContentType="application/vnd.openxmlformats-officedocument.drawingml.chart+xml"/>
  <Override PartName="/xl/drawings/drawing8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0730" windowHeight="11760" activeTab="7"/>
  </bookViews>
  <sheets>
    <sheet name="Fig.1" sheetId="1" r:id="rId1"/>
    <sheet name="Fig. 2" sheetId="2" r:id="rId2"/>
    <sheet name="Figura 3" sheetId="14" r:id="rId3"/>
    <sheet name="Fig. 4" sheetId="3" r:id="rId4"/>
    <sheet name="Fig 5-8" sheetId="9" r:id="rId5"/>
    <sheet name="Fig. 9" sheetId="8" r:id="rId6"/>
    <sheet name="Fig. 10" sheetId="7" r:id="rId7"/>
    <sheet name="Fig11" sheetId="10" r:id="rId8"/>
    <sheet name="Tav 1" sheetId="4" r:id="rId9"/>
    <sheet name="Tav 2" sheetId="5" r:id="rId10"/>
    <sheet name="Tav3" sheetId="6" r:id="rId11"/>
    <sheet name="Tav 4" sheetId="11" r:id="rId12"/>
    <sheet name="Tav 5-6" sheetId="12" r:id="rId13"/>
    <sheet name="Nota Informativa" sheetId="13" r:id="rId14"/>
  </sheets>
  <definedNames>
    <definedName name="_xlnm._FilterDatabase" localSheetId="7" hidden="1">'Fig11'!$A$1:$F$303</definedName>
    <definedName name="_xlnm.Print_Area" localSheetId="7">'Fig11'!$B$309:$Q$321</definedName>
  </definedNames>
  <calcPr calcId="145621"/>
</workbook>
</file>

<file path=xl/calcChain.xml><?xml version="1.0" encoding="utf-8"?>
<calcChain xmlns="http://schemas.openxmlformats.org/spreadsheetml/2006/main">
  <c r="P6" i="13" l="1"/>
  <c r="P7" i="13"/>
  <c r="P8" i="13"/>
  <c r="P9" i="13"/>
  <c r="P10" i="13"/>
  <c r="P11" i="13"/>
  <c r="P12" i="13"/>
  <c r="P13" i="13"/>
  <c r="P14" i="13"/>
  <c r="P15" i="13"/>
  <c r="P5" i="13"/>
  <c r="B12" i="14"/>
  <c r="B11" i="14"/>
  <c r="B10" i="14"/>
  <c r="B8" i="14"/>
  <c r="B9" i="14"/>
  <c r="B7" i="14"/>
  <c r="B6" i="14"/>
  <c r="B5" i="14"/>
  <c r="B4" i="14"/>
  <c r="B3" i="14"/>
  <c r="B2" i="14"/>
  <c r="R6" i="12"/>
  <c r="R7" i="12"/>
  <c r="R8" i="12"/>
  <c r="R9" i="12"/>
  <c r="R10" i="12"/>
  <c r="R5" i="12"/>
  <c r="O6" i="12"/>
  <c r="O7" i="12"/>
  <c r="O8" i="12"/>
  <c r="O9" i="12"/>
  <c r="O10" i="12"/>
  <c r="O5" i="12"/>
  <c r="L6" i="12"/>
  <c r="L7" i="12"/>
  <c r="L8" i="12"/>
  <c r="L9" i="12"/>
  <c r="L10" i="12"/>
  <c r="L5" i="12"/>
  <c r="I6" i="12"/>
  <c r="I7" i="12"/>
  <c r="I8" i="12"/>
  <c r="I9" i="12"/>
  <c r="I10" i="12"/>
  <c r="I5" i="12"/>
  <c r="F6" i="12"/>
  <c r="F7" i="12"/>
  <c r="F8" i="12"/>
  <c r="F9" i="12"/>
  <c r="F10" i="12"/>
  <c r="F5" i="12"/>
  <c r="C6" i="12"/>
  <c r="C7" i="12"/>
  <c r="C8" i="12"/>
  <c r="C9" i="12"/>
  <c r="C10" i="12"/>
  <c r="C5" i="12"/>
  <c r="N8" i="11"/>
  <c r="N9" i="11"/>
  <c r="N10" i="11"/>
  <c r="N11" i="11"/>
  <c r="N12" i="11"/>
  <c r="N13" i="11"/>
  <c r="N14" i="11"/>
  <c r="N15" i="11"/>
  <c r="N16" i="11"/>
  <c r="N17" i="11"/>
  <c r="N18" i="11"/>
  <c r="N19" i="11"/>
  <c r="N20" i="11"/>
  <c r="N21" i="11"/>
  <c r="N22" i="11"/>
  <c r="N23" i="11"/>
  <c r="N24" i="11"/>
  <c r="N25" i="11"/>
  <c r="N26" i="11"/>
  <c r="N27" i="11"/>
  <c r="N28" i="11"/>
  <c r="N6" i="11"/>
  <c r="M7" i="11"/>
  <c r="M8" i="11"/>
  <c r="M9" i="11"/>
  <c r="M10" i="11"/>
  <c r="M11" i="11"/>
  <c r="M12" i="11"/>
  <c r="M13" i="11"/>
  <c r="M14" i="11"/>
  <c r="M15" i="11"/>
  <c r="M16" i="11"/>
  <c r="M17" i="11"/>
  <c r="M18" i="11"/>
  <c r="M19" i="11"/>
  <c r="M20" i="11"/>
  <c r="M21" i="11"/>
  <c r="M22" i="11"/>
  <c r="M23" i="11"/>
  <c r="M24" i="11"/>
  <c r="M25" i="11"/>
  <c r="M26" i="11"/>
  <c r="M27" i="11"/>
  <c r="M28" i="11"/>
  <c r="M6" i="11"/>
  <c r="J7" i="11"/>
  <c r="J8" i="11"/>
  <c r="J9" i="11"/>
  <c r="J10" i="11"/>
  <c r="J11" i="11"/>
  <c r="J12" i="11"/>
  <c r="J13" i="11"/>
  <c r="J14" i="11"/>
  <c r="J15" i="11"/>
  <c r="J16" i="11"/>
  <c r="J17" i="11"/>
  <c r="J18" i="11"/>
  <c r="J19" i="11"/>
  <c r="J20" i="11"/>
  <c r="J21" i="11"/>
  <c r="J22" i="11"/>
  <c r="J23" i="11"/>
  <c r="J24" i="11"/>
  <c r="J25" i="11"/>
  <c r="J26" i="11"/>
  <c r="J27" i="11"/>
  <c r="J28" i="11"/>
  <c r="J6" i="11"/>
  <c r="G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6" i="11"/>
  <c r="C7" i="11"/>
  <c r="C8" i="11"/>
  <c r="C9" i="11"/>
  <c r="C10" i="11"/>
  <c r="C11" i="11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25" i="11"/>
  <c r="C26" i="11"/>
  <c r="C27" i="11"/>
  <c r="C28" i="11"/>
  <c r="C6" i="11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34" i="6"/>
  <c r="N12" i="6"/>
  <c r="M14" i="6"/>
  <c r="M15" i="6"/>
  <c r="M16" i="6"/>
  <c r="M17" i="6"/>
  <c r="M18" i="6"/>
  <c r="M19" i="6"/>
  <c r="M20" i="6"/>
  <c r="M21" i="6"/>
  <c r="M23" i="6"/>
  <c r="M24" i="6"/>
  <c r="M25" i="6"/>
  <c r="M26" i="6"/>
  <c r="M27" i="6"/>
  <c r="M28" i="6"/>
  <c r="M29" i="6"/>
  <c r="M30" i="6"/>
  <c r="M31" i="6"/>
  <c r="M32" i="6"/>
  <c r="M33" i="6"/>
  <c r="M34" i="6"/>
  <c r="M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12" i="6"/>
  <c r="G13" i="6"/>
  <c r="G14" i="6"/>
  <c r="G15" i="6"/>
  <c r="G16" i="6"/>
  <c r="G17" i="6"/>
  <c r="G18" i="6"/>
  <c r="G19" i="6"/>
  <c r="G20" i="6"/>
  <c r="G21" i="6"/>
  <c r="G23" i="6"/>
  <c r="G24" i="6"/>
  <c r="G25" i="6"/>
  <c r="G26" i="6"/>
  <c r="G27" i="6"/>
  <c r="G28" i="6"/>
  <c r="G29" i="6"/>
  <c r="G30" i="6"/>
  <c r="G31" i="6"/>
  <c r="G32" i="6"/>
  <c r="G33" i="6"/>
  <c r="G34" i="6"/>
  <c r="G12" i="6"/>
  <c r="F13" i="6"/>
  <c r="F14" i="6"/>
  <c r="F15" i="6"/>
  <c r="F16" i="6"/>
  <c r="F17" i="6"/>
  <c r="F18" i="6"/>
  <c r="F19" i="6"/>
  <c r="F20" i="6"/>
  <c r="F21" i="6"/>
  <c r="F23" i="6"/>
  <c r="F24" i="6"/>
  <c r="F25" i="6"/>
  <c r="F26" i="6"/>
  <c r="F27" i="6"/>
  <c r="F28" i="6"/>
  <c r="F29" i="6"/>
  <c r="F30" i="6"/>
  <c r="F31" i="6"/>
  <c r="F32" i="6"/>
  <c r="F33" i="6"/>
  <c r="F34" i="6"/>
  <c r="F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12" i="6"/>
  <c r="L10" i="5"/>
  <c r="L11" i="5"/>
  <c r="L12" i="5"/>
  <c r="L14" i="5"/>
  <c r="L15" i="5"/>
  <c r="L16" i="5"/>
  <c r="L17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9" i="5"/>
  <c r="K31" i="5"/>
  <c r="I31" i="5"/>
  <c r="J31" i="5"/>
  <c r="H31" i="5"/>
  <c r="D31" i="5"/>
  <c r="F31" i="5" s="1"/>
  <c r="B31" i="5"/>
  <c r="C11" i="5" s="1"/>
  <c r="F11" i="5"/>
  <c r="F12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9" i="5"/>
  <c r="E11" i="5"/>
  <c r="E14" i="5"/>
  <c r="E16" i="5"/>
  <c r="E18" i="5"/>
  <c r="E20" i="5"/>
  <c r="E22" i="5"/>
  <c r="E24" i="5"/>
  <c r="E26" i="5"/>
  <c r="E28" i="5"/>
  <c r="E30" i="5"/>
  <c r="C10" i="5"/>
  <c r="C12" i="5"/>
  <c r="C14" i="5"/>
  <c r="C16" i="5"/>
  <c r="C18" i="5"/>
  <c r="C20" i="5"/>
  <c r="C22" i="5"/>
  <c r="C24" i="5"/>
  <c r="C26" i="5"/>
  <c r="C28" i="5"/>
  <c r="C30" i="5"/>
  <c r="C9" i="5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9" i="4"/>
  <c r="G10" i="4"/>
  <c r="G11" i="4"/>
  <c r="G12" i="4"/>
  <c r="G13" i="4"/>
  <c r="G14" i="4"/>
  <c r="G15" i="4"/>
  <c r="G16" i="4"/>
  <c r="G17" i="4"/>
  <c r="G18" i="4"/>
  <c r="G19" i="4"/>
  <c r="G20" i="4"/>
  <c r="G21" i="4"/>
  <c r="G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9" i="4"/>
  <c r="F23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9" i="4"/>
  <c r="C23" i="4"/>
  <c r="C21" i="4"/>
  <c r="C19" i="4"/>
  <c r="B23" i="4"/>
  <c r="B21" i="4"/>
  <c r="B19" i="4"/>
  <c r="E9" i="5" l="1"/>
  <c r="E29" i="5"/>
  <c r="E27" i="5"/>
  <c r="E25" i="5"/>
  <c r="E23" i="5"/>
  <c r="E21" i="5"/>
  <c r="E19" i="5"/>
  <c r="E17" i="5"/>
  <c r="E15" i="5"/>
  <c r="E12" i="5"/>
  <c r="E31" i="5"/>
  <c r="C31" i="5"/>
  <c r="C29" i="5"/>
  <c r="C27" i="5"/>
  <c r="C25" i="5"/>
  <c r="C23" i="5"/>
  <c r="C21" i="5"/>
  <c r="C19" i="5"/>
  <c r="C17" i="5"/>
  <c r="C15" i="5"/>
  <c r="C13" i="5"/>
  <c r="D2" i="9"/>
  <c r="C3" i="9"/>
  <c r="E16" i="9"/>
  <c r="D28" i="9"/>
  <c r="E65" i="9"/>
  <c r="E47" i="9"/>
  <c r="E7" i="9" l="1"/>
  <c r="E9" i="9"/>
  <c r="E11" i="9"/>
  <c r="E13" i="9"/>
  <c r="E15" i="9"/>
  <c r="E17" i="9"/>
  <c r="E8" i="9"/>
  <c r="E10" i="9"/>
  <c r="E12" i="9"/>
  <c r="E14" i="9"/>
  <c r="C40" i="8" l="1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J23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G6" i="8" s="1"/>
  <c r="C4" i="8"/>
  <c r="G8" i="7"/>
  <c r="C14" i="7"/>
  <c r="C13" i="7"/>
  <c r="C12" i="7"/>
  <c r="C11" i="7"/>
  <c r="C10" i="7"/>
  <c r="C9" i="7"/>
  <c r="C8" i="7"/>
  <c r="H7" i="7"/>
  <c r="C7" i="7"/>
  <c r="H6" i="7"/>
  <c r="C6" i="7"/>
  <c r="H5" i="7"/>
  <c r="C5" i="7"/>
  <c r="H4" i="7"/>
  <c r="C4" i="7"/>
  <c r="I12" i="3" l="1"/>
  <c r="H12" i="3"/>
  <c r="G12" i="3"/>
  <c r="F12" i="3"/>
  <c r="E12" i="3"/>
  <c r="D12" i="3"/>
  <c r="C12" i="3"/>
  <c r="C13" i="2" l="1"/>
  <c r="C6" i="1"/>
  <c r="B5" i="1" s="1"/>
  <c r="B4" i="1" l="1"/>
  <c r="B4" i="2"/>
  <c r="B6" i="2"/>
  <c r="B8" i="2"/>
  <c r="B12" i="2"/>
  <c r="B5" i="2"/>
  <c r="B7" i="2"/>
  <c r="B9" i="2"/>
  <c r="B11" i="2"/>
  <c r="B3" i="2"/>
  <c r="B10" i="2"/>
  <c r="B3" i="1"/>
</calcChain>
</file>

<file path=xl/sharedStrings.xml><?xml version="1.0" encoding="utf-8"?>
<sst xmlns="http://schemas.openxmlformats.org/spreadsheetml/2006/main" count="773" uniqueCount="186">
  <si>
    <t>Arancio</t>
  </si>
  <si>
    <t>Pesco e nettarina</t>
  </si>
  <si>
    <t>Melo</t>
  </si>
  <si>
    <t>Uva da tavola</t>
  </si>
  <si>
    <t>Agrumi a piccoli frutti</t>
  </si>
  <si>
    <t>Pero</t>
  </si>
  <si>
    <t>Actinidia</t>
  </si>
  <si>
    <t>Ciliegio</t>
  </si>
  <si>
    <t>Albicocco</t>
  </si>
  <si>
    <t>Limone</t>
  </si>
  <si>
    <t>Pesco e  nettarina</t>
  </si>
  <si>
    <t>Totale</t>
  </si>
  <si>
    <t>Totale fruttifere</t>
  </si>
  <si>
    <t>Olivo</t>
  </si>
  <si>
    <t>Uva da vino, altri alberi da frutto</t>
  </si>
  <si>
    <t>_TYPE_</t>
  </si>
  <si>
    <t>_FREQ_</t>
  </si>
  <si>
    <t>sup_inv</t>
  </si>
  <si>
    <t>Femminello</t>
  </si>
  <si>
    <t>Zagara bianca</t>
  </si>
  <si>
    <t>Femminello comune</t>
  </si>
  <si>
    <t>Monachello</t>
  </si>
  <si>
    <t>Altre varietà</t>
  </si>
  <si>
    <t>Tarocco comune</t>
  </si>
  <si>
    <t>Navelina</t>
  </si>
  <si>
    <t>Washinghton Navel</t>
  </si>
  <si>
    <t>Tarocco Scire</t>
  </si>
  <si>
    <t>Biondo comune</t>
  </si>
  <si>
    <t>Tarocco Gallo</t>
  </si>
  <si>
    <t>Moro</t>
  </si>
  <si>
    <t>Tarocco nucellare</t>
  </si>
  <si>
    <t>Valencia late</t>
  </si>
  <si>
    <t>Frantoio</t>
  </si>
  <si>
    <t>Moraiolo</t>
  </si>
  <si>
    <t>Carolea</t>
  </si>
  <si>
    <t>Coratina</t>
  </si>
  <si>
    <t>Leccino</t>
  </si>
  <si>
    <t>totale olivo</t>
  </si>
  <si>
    <t>Ogliarola</t>
  </si>
  <si>
    <t>Ogliarola Salentina</t>
  </si>
  <si>
    <t>Biancolilla</t>
  </si>
  <si>
    <t>Ottobratica</t>
  </si>
  <si>
    <t>Cellina di Nardò</t>
  </si>
  <si>
    <t>Braeburn</t>
  </si>
  <si>
    <t>Cripps Pink</t>
  </si>
  <si>
    <t>Fuji</t>
  </si>
  <si>
    <t>Gala</t>
  </si>
  <si>
    <t>Golden Delicious</t>
  </si>
  <si>
    <t>Granny Smith</t>
  </si>
  <si>
    <t>Morgenduft</t>
  </si>
  <si>
    <t>Red Delicious</t>
  </si>
  <si>
    <t>Abate</t>
  </si>
  <si>
    <t>Conference</t>
  </si>
  <si>
    <t>Coscia-Ercolini</t>
  </si>
  <si>
    <t>Decana</t>
  </si>
  <si>
    <t>Kaiser</t>
  </si>
  <si>
    <t>William</t>
  </si>
  <si>
    <t>Italia</t>
  </si>
  <si>
    <t>Victoria</t>
  </si>
  <si>
    <t>Red Globe</t>
  </si>
  <si>
    <t>Regina</t>
  </si>
  <si>
    <t>Fig. 5</t>
  </si>
  <si>
    <t>FIGURA 5</t>
  </si>
  <si>
    <t>Figura 8</t>
  </si>
  <si>
    <t>Figura 7</t>
  </si>
  <si>
    <t>Fig. 7</t>
  </si>
  <si>
    <t>Fig 8</t>
  </si>
  <si>
    <t>Figura 6</t>
  </si>
  <si>
    <t>Fig 6</t>
  </si>
  <si>
    <t>cod_specie1</t>
  </si>
  <si>
    <t>eta</t>
  </si>
  <si>
    <t>_STAT_</t>
  </si>
  <si>
    <t>dens</t>
  </si>
  <si>
    <t>.</t>
  </si>
  <si>
    <t>N</t>
  </si>
  <si>
    <t>MIN</t>
  </si>
  <si>
    <t>MAX</t>
  </si>
  <si>
    <t>MEAN</t>
  </si>
  <si>
    <t>STD</t>
  </si>
  <si>
    <t>densita senza outliers</t>
  </si>
  <si>
    <t>Specie</t>
  </si>
  <si>
    <t>Densità media in ettari per classe di età delle piante</t>
  </si>
  <si>
    <t>0-4</t>
  </si>
  <si>
    <t>5-9</t>
  </si>
  <si>
    <t>10-14</t>
  </si>
  <si>
    <t>15-24</t>
  </si>
  <si>
    <t xml:space="preserve">tutti gli anni </t>
  </si>
  <si>
    <t xml:space="preserve">Pesco Nettarina </t>
  </si>
  <si>
    <t>Agrumi</t>
  </si>
  <si>
    <t>tavola 6</t>
  </si>
  <si>
    <t>FIG. 1</t>
  </si>
  <si>
    <t>Figura 2</t>
  </si>
  <si>
    <t>Figura 4</t>
  </si>
  <si>
    <t>Figure 5-8</t>
  </si>
  <si>
    <t>Figura 9</t>
  </si>
  <si>
    <t>Figura 10</t>
  </si>
  <si>
    <t>Figura 11</t>
  </si>
  <si>
    <t xml:space="preserve">SPECIE </t>
  </si>
  <si>
    <t>Superficie investita</t>
  </si>
  <si>
    <t>Composizione percentuale</t>
  </si>
  <si>
    <t>Variazione percentuale</t>
  </si>
  <si>
    <t>(a)</t>
  </si>
  <si>
    <t>(b)</t>
  </si>
  <si>
    <t>2012/2010</t>
  </si>
  <si>
    <t>Actinidia (kiwi)</t>
  </si>
  <si>
    <t>Totale alberi da frutto</t>
  </si>
  <si>
    <t xml:space="preserve">Totale specie legnose </t>
  </si>
  <si>
    <t>Altre legnose (c)</t>
  </si>
  <si>
    <t>Totale legnose agrarie</t>
  </si>
  <si>
    <t>TAVOLA 2. SUPERFICIE INVESTITA A OLIVO E AGRUMI  PER REGONE - ANNI 2010–2012</t>
  </si>
  <si>
    <t>Superficie in ettari, composizione percentuale, variazione percentuali</t>
  </si>
  <si>
    <t>REGIONI</t>
  </si>
  <si>
    <t xml:space="preserve">OLIVO </t>
  </si>
  <si>
    <t>AGRUMI</t>
  </si>
  <si>
    <t>2010 (a)</t>
  </si>
  <si>
    <t>2012 (b)</t>
  </si>
  <si>
    <t>Variazione</t>
  </si>
  <si>
    <t xml:space="preserve">2010/2012 </t>
  </si>
  <si>
    <t xml:space="preserve">Compo-sizione </t>
  </si>
  <si>
    <t>Piemonte</t>
  </si>
  <si>
    <t>..</t>
  </si>
  <si>
    <t>-</t>
  </si>
  <si>
    <t>---</t>
  </si>
  <si>
    <t>Valle d'Aosta/Vallée d'Aoste</t>
  </si>
  <si>
    <t>Lombardia</t>
  </si>
  <si>
    <t>Trentino-Alto Adige</t>
  </si>
  <si>
    <t>Bolzano/Bozen</t>
  </si>
  <si>
    <t>Trento</t>
  </si>
  <si>
    <t>Veneto</t>
  </si>
  <si>
    <t>Friuli-Venezia Giulia</t>
  </si>
  <si>
    <t>Liguria</t>
  </si>
  <si>
    <t>Emilia-Romagna</t>
  </si>
  <si>
    <t>Toscana (c)</t>
  </si>
  <si>
    <t>Umbria</t>
  </si>
  <si>
    <t>Marche</t>
  </si>
  <si>
    <t>Lazio</t>
  </si>
  <si>
    <t>Abruzzo</t>
  </si>
  <si>
    <t>Molise</t>
  </si>
  <si>
    <t>Campania</t>
  </si>
  <si>
    <t xml:space="preserve">Puglia </t>
  </si>
  <si>
    <t>Basilicata</t>
  </si>
  <si>
    <t>Calabria</t>
  </si>
  <si>
    <t xml:space="preserve">Sicilia </t>
  </si>
  <si>
    <t>Sardegna</t>
  </si>
  <si>
    <t xml:space="preserve">Composizione </t>
  </si>
  <si>
    <t>TAVOLA 3.  SUPERFICIE INVESTITA A MELO E PERO PER REGIONE -  ANNI 2010-2012</t>
  </si>
  <si>
    <r>
      <t>Superficie in ettari, composizione percentuale, variazione percentuali</t>
    </r>
    <r>
      <rPr>
        <sz val="10"/>
        <color rgb="FF808080"/>
        <rFont val="Arial"/>
        <family val="2"/>
      </rPr>
      <t xml:space="preserve"> </t>
    </r>
  </si>
  <si>
    <t>MELO</t>
  </si>
  <si>
    <t>PERO</t>
  </si>
  <si>
    <t xml:space="preserve">      Variazione</t>
  </si>
  <si>
    <t>2010/2012</t>
  </si>
  <si>
    <t xml:space="preserve"> </t>
  </si>
  <si>
    <t>Compo-sizione</t>
  </si>
  <si>
    <t>ITALIA</t>
  </si>
  <si>
    <t>PESCO E NETTARINA</t>
  </si>
  <si>
    <t>UVA DA TAVOLA</t>
  </si>
  <si>
    <t xml:space="preserve">   Variazione</t>
  </si>
  <si>
    <t>Età delle piante</t>
  </si>
  <si>
    <t xml:space="preserve">Melo </t>
  </si>
  <si>
    <t xml:space="preserve">Uva da tavola </t>
  </si>
  <si>
    <t>Ettari</t>
  </si>
  <si>
    <t>%</t>
  </si>
  <si>
    <t>25 e oltre</t>
  </si>
  <si>
    <t>Superficie totale</t>
  </si>
  <si>
    <t>Media generale</t>
  </si>
  <si>
    <t>Tavola 5</t>
  </si>
  <si>
    <t>Tavola 6</t>
  </si>
  <si>
    <t>Nota Informativa</t>
  </si>
  <si>
    <t>Actinidia (Kiwi)</t>
  </si>
  <si>
    <t>Pesco e nettarine</t>
  </si>
  <si>
    <t>Regione</t>
  </si>
  <si>
    <t>Aziende nella lista censuaria</t>
  </si>
  <si>
    <t>Aziende nella lista di selezione</t>
  </si>
  <si>
    <t>Aziende Campionate</t>
  </si>
  <si>
    <t>Tasso di risposta</t>
  </si>
  <si>
    <t>Valle d'Aosta</t>
  </si>
  <si>
    <t>Bolzano</t>
  </si>
  <si>
    <t>Toscana (*)</t>
  </si>
  <si>
    <t>Puglia</t>
  </si>
  <si>
    <t>Sicilia</t>
  </si>
  <si>
    <t>Aziende Censimento</t>
  </si>
  <si>
    <t>Aziende lista selezione</t>
  </si>
  <si>
    <t>Area esclusa</t>
  </si>
  <si>
    <t>Aziende campione</t>
  </si>
  <si>
    <t>Tasso campionamento</t>
  </si>
  <si>
    <t>Piccoli agrumi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</si>
</sst>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0.0%"/>
    <numFmt numFmtId="165" formatCode="[$-410]General"/>
    <numFmt numFmtId="166" formatCode="[$-410]#,##0"/>
    <numFmt numFmtId="167" formatCode="&quot; &quot;#,##0&quot; &quot;;&quot;-&quot;#,##0&quot; &quot;;&quot; -&quot;00&quot; &quot;;&quot; &quot;@&quot; &quot;"/>
    <numFmt numFmtId="168" formatCode="0.0"/>
    <numFmt numFmtId="169" formatCode="_-* #,##0_-;\-* #,##0_-;_-* &quot;-&quot;??_-;_-@_-"/>
    <numFmt numFmtId="170" formatCode="[$€-410]&quot; &quot;#,##0.00;[Red]&quot;-&quot;[$€-410]&quot; &quot;#,##0.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9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Calibri"/>
      <family val="2"/>
    </font>
    <font>
      <i/>
      <sz val="11"/>
      <color theme="1"/>
      <name val="Calibri"/>
      <family val="2"/>
      <scheme val="minor"/>
    </font>
    <font>
      <b/>
      <sz val="10"/>
      <color rgb="FF808080"/>
      <name val="Arial Narrow"/>
      <family val="2"/>
    </font>
    <font>
      <sz val="9.5"/>
      <color rgb="FF808080"/>
      <name val="Arial Narrow"/>
      <family val="2"/>
    </font>
    <font>
      <b/>
      <sz val="9"/>
      <color rgb="FF808080"/>
      <name val="Arial"/>
      <family val="2"/>
    </font>
    <font>
      <sz val="9"/>
      <color rgb="FFFF0000"/>
      <name val="Arial"/>
      <family val="2"/>
    </font>
    <font>
      <i/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9"/>
      <color rgb="FFFFFFFF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rgb="FF808080"/>
      <name val="Arial"/>
      <family val="2"/>
    </font>
    <font>
      <sz val="9"/>
      <color rgb="FFFFFFFF"/>
      <name val="Arial"/>
      <family val="2"/>
    </font>
    <font>
      <b/>
      <sz val="9"/>
      <color theme="1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name val="Arial"/>
      <family val="2"/>
    </font>
    <font>
      <i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336699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3" fillId="0" borderId="0"/>
    <xf numFmtId="0" fontId="6" fillId="0" borderId="0"/>
    <xf numFmtId="165" fontId="3" fillId="0" borderId="0" applyBorder="0" applyProtection="0"/>
    <xf numFmtId="0" fontId="24" fillId="0" borderId="0" applyNumberFormat="0" applyBorder="0" applyProtection="0">
      <alignment horizontal="center"/>
    </xf>
    <xf numFmtId="0" fontId="24" fillId="0" borderId="0" applyNumberFormat="0" applyBorder="0" applyProtection="0">
      <alignment horizontal="center" textRotation="90"/>
    </xf>
    <xf numFmtId="0" fontId="25" fillId="0" borderId="0" applyNumberFormat="0" applyBorder="0" applyProtection="0"/>
    <xf numFmtId="170" fontId="25" fillId="0" borderId="0" applyBorder="0" applyProtection="0"/>
  </cellStyleXfs>
  <cellXfs count="220">
    <xf numFmtId="0" fontId="0" fillId="0" borderId="0" xfId="0"/>
    <xf numFmtId="164" fontId="3" fillId="0" borderId="0" xfId="2" applyNumberFormat="1" applyFont="1"/>
    <xf numFmtId="165" fontId="3" fillId="0" borderId="0" xfId="3"/>
    <xf numFmtId="166" fontId="4" fillId="0" borderId="0" xfId="3" applyNumberFormat="1" applyFont="1" applyFill="1" applyAlignment="1">
      <alignment horizontal="right" vertical="center"/>
    </xf>
    <xf numFmtId="166" fontId="5" fillId="0" borderId="0" xfId="3" applyNumberFormat="1" applyFont="1" applyFill="1" applyAlignment="1">
      <alignment horizontal="right" vertical="center" wrapText="1"/>
    </xf>
    <xf numFmtId="166" fontId="4" fillId="0" borderId="0" xfId="3" applyNumberFormat="1" applyFont="1" applyFill="1" applyAlignment="1">
      <alignment horizontal="right" vertical="center" wrapText="1"/>
    </xf>
    <xf numFmtId="165" fontId="3" fillId="0" borderId="0" xfId="3" applyFont="1" applyFill="1" applyAlignment="1"/>
    <xf numFmtId="167" fontId="3" fillId="0" borderId="0" xfId="1" applyNumberFormat="1" applyFont="1" applyFill="1" applyAlignment="1"/>
    <xf numFmtId="167" fontId="0" fillId="0" borderId="0" xfId="0" applyNumberFormat="1"/>
    <xf numFmtId="0" fontId="7" fillId="0" borderId="0" xfId="1" applyNumberFormat="1" applyFont="1" applyFill="1" applyAlignment="1"/>
    <xf numFmtId="165" fontId="7" fillId="0" borderId="0" xfId="3" applyFont="1" applyFill="1" applyAlignment="1"/>
    <xf numFmtId="168" fontId="0" fillId="0" borderId="0" xfId="2" applyNumberFormat="1" applyFont="1"/>
    <xf numFmtId="168" fontId="0" fillId="0" borderId="0" xfId="0" applyNumberFormat="1"/>
    <xf numFmtId="164" fontId="0" fillId="0" borderId="0" xfId="0" applyNumberFormat="1"/>
    <xf numFmtId="164" fontId="0" fillId="0" borderId="0" xfId="2" applyNumberFormat="1" applyFont="1"/>
    <xf numFmtId="3" fontId="0" fillId="0" borderId="0" xfId="0" applyNumberFormat="1"/>
    <xf numFmtId="0" fontId="2" fillId="0" borderId="0" xfId="0" applyFont="1"/>
    <xf numFmtId="0" fontId="2" fillId="0" borderId="2" xfId="0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1" fontId="0" fillId="0" borderId="0" xfId="0" applyNumberFormat="1" applyBorder="1"/>
    <xf numFmtId="164" fontId="0" fillId="0" borderId="6" xfId="2" applyNumberFormat="1" applyFont="1" applyBorder="1"/>
    <xf numFmtId="3" fontId="0" fillId="0" borderId="5" xfId="0" applyNumberFormat="1" applyBorder="1"/>
    <xf numFmtId="1" fontId="0" fillId="0" borderId="7" xfId="0" applyNumberFormat="1" applyBorder="1"/>
    <xf numFmtId="0" fontId="0" fillId="0" borderId="8" xfId="0" applyBorder="1"/>
    <xf numFmtId="1" fontId="0" fillId="0" borderId="8" xfId="0" applyNumberFormat="1" applyBorder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2" fillId="0" borderId="14" xfId="0" applyFont="1" applyBorder="1"/>
    <xf numFmtId="0" fontId="0" fillId="0" borderId="15" xfId="0" applyBorder="1"/>
    <xf numFmtId="0" fontId="0" fillId="0" borderId="14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164" fontId="0" fillId="0" borderId="0" xfId="2" applyNumberFormat="1" applyFont="1" applyBorder="1"/>
    <xf numFmtId="0" fontId="2" fillId="0" borderId="11" xfId="0" applyFont="1" applyBorder="1"/>
    <xf numFmtId="0" fontId="2" fillId="0" borderId="11" xfId="0" applyFont="1" applyBorder="1" applyAlignment="1" applyProtection="1">
      <alignment vertical="center"/>
      <protection locked="0"/>
    </xf>
    <xf numFmtId="0" fontId="2" fillId="0" borderId="12" xfId="0" applyFont="1" applyBorder="1"/>
    <xf numFmtId="0" fontId="2" fillId="0" borderId="13" xfId="0" applyFont="1" applyBorder="1"/>
    <xf numFmtId="0" fontId="0" fillId="0" borderId="14" xfId="0" applyBorder="1" applyAlignment="1" applyProtection="1">
      <alignment vertical="center"/>
      <protection locked="0"/>
    </xf>
    <xf numFmtId="0" fontId="0" fillId="0" borderId="19" xfId="0" applyBorder="1"/>
    <xf numFmtId="16" fontId="0" fillId="0" borderId="20" xfId="0" quotePrefix="1" applyNumberFormat="1" applyBorder="1"/>
    <xf numFmtId="0" fontId="0" fillId="0" borderId="20" xfId="0" quotePrefix="1" applyBorder="1"/>
    <xf numFmtId="0" fontId="0" fillId="0" borderId="20" xfId="0" applyBorder="1"/>
    <xf numFmtId="0" fontId="0" fillId="0" borderId="21" xfId="0" applyBorder="1"/>
    <xf numFmtId="0" fontId="2" fillId="0" borderId="22" xfId="0" applyFont="1" applyBorder="1"/>
    <xf numFmtId="1" fontId="0" fillId="0" borderId="23" xfId="0" applyNumberFormat="1" applyBorder="1"/>
    <xf numFmtId="1" fontId="0" fillId="0" borderId="24" xfId="0" applyNumberFormat="1" applyBorder="1"/>
    <xf numFmtId="0" fontId="0" fillId="0" borderId="25" xfId="0" applyBorder="1"/>
    <xf numFmtId="0" fontId="2" fillId="0" borderId="26" xfId="0" applyFont="1" applyBorder="1"/>
    <xf numFmtId="1" fontId="0" fillId="0" borderId="27" xfId="0" applyNumberFormat="1" applyBorder="1"/>
    <xf numFmtId="1" fontId="0" fillId="0" borderId="1" xfId="0" applyNumberFormat="1" applyBorder="1"/>
    <xf numFmtId="0" fontId="0" fillId="0" borderId="28" xfId="0" applyBorder="1"/>
    <xf numFmtId="1" fontId="0" fillId="2" borderId="27" xfId="0" applyNumberFormat="1" applyFill="1" applyBorder="1"/>
    <xf numFmtId="0" fontId="2" fillId="0" borderId="29" xfId="0" applyFont="1" applyBorder="1"/>
    <xf numFmtId="1" fontId="0" fillId="0" borderId="30" xfId="0" applyNumberFormat="1" applyBorder="1"/>
    <xf numFmtId="1" fontId="0" fillId="0" borderId="31" xfId="0" applyNumberFormat="1" applyBorder="1"/>
    <xf numFmtId="0" fontId="0" fillId="0" borderId="32" xfId="0" applyBorder="1"/>
    <xf numFmtId="0" fontId="9" fillId="0" borderId="0" xfId="0" applyFont="1" applyAlignment="1">
      <alignment horizontal="justify"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 wrapText="1"/>
    </xf>
    <xf numFmtId="3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15" fillId="4" borderId="0" xfId="0" applyFont="1" applyFill="1" applyAlignment="1">
      <alignment horizontal="right" vertical="center"/>
    </xf>
    <xf numFmtId="0" fontId="4" fillId="2" borderId="34" xfId="0" applyFont="1" applyFill="1" applyBorder="1" applyAlignment="1">
      <alignment horizontal="left" vertical="center" wrapText="1" indent="4"/>
    </xf>
    <xf numFmtId="0" fontId="4" fillId="2" borderId="34" xfId="0" applyFont="1" applyFill="1" applyBorder="1" applyAlignment="1">
      <alignment horizontal="center" vertical="center" wrapText="1"/>
    </xf>
    <xf numFmtId="0" fontId="0" fillId="2" borderId="0" xfId="0" applyFill="1"/>
    <xf numFmtId="0" fontId="1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 wrapText="1"/>
    </xf>
    <xf numFmtId="0" fontId="11" fillId="2" borderId="33" xfId="0" applyFont="1" applyFill="1" applyBorder="1" applyAlignment="1">
      <alignment horizontal="center" vertical="center"/>
    </xf>
    <xf numFmtId="0" fontId="11" fillId="2" borderId="33" xfId="0" applyFont="1" applyFill="1" applyBorder="1" applyAlignment="1">
      <alignment horizontal="right" vertical="center"/>
    </xf>
    <xf numFmtId="0" fontId="0" fillId="2" borderId="17" xfId="0" applyFill="1" applyBorder="1" applyAlignment="1">
      <alignment vertical="center" wrapText="1"/>
    </xf>
    <xf numFmtId="0" fontId="0" fillId="2" borderId="0" xfId="0" applyFill="1" applyAlignment="1">
      <alignment vertical="center"/>
    </xf>
    <xf numFmtId="0" fontId="4" fillId="2" borderId="0" xfId="0" applyFont="1" applyFill="1" applyAlignment="1">
      <alignment vertical="center"/>
    </xf>
    <xf numFmtId="0" fontId="12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3" fontId="4" fillId="2" borderId="0" xfId="0" applyNumberFormat="1" applyFont="1" applyFill="1" applyAlignment="1">
      <alignment horizontal="right" vertical="center"/>
    </xf>
    <xf numFmtId="168" fontId="4" fillId="2" borderId="0" xfId="2" applyNumberFormat="1" applyFont="1" applyFill="1" applyAlignment="1">
      <alignment horizontal="right" vertical="center"/>
    </xf>
    <xf numFmtId="168" fontId="4" fillId="2" borderId="0" xfId="0" applyNumberFormat="1" applyFont="1" applyFill="1" applyAlignment="1">
      <alignment horizontal="right" vertical="center"/>
    </xf>
    <xf numFmtId="3" fontId="4" fillId="2" borderId="0" xfId="0" applyNumberFormat="1" applyFont="1" applyFill="1" applyAlignment="1">
      <alignment horizontal="right" vertical="center" wrapText="1"/>
    </xf>
    <xf numFmtId="0" fontId="13" fillId="2" borderId="0" xfId="0" applyFont="1" applyFill="1" applyAlignment="1">
      <alignment vertical="center"/>
    </xf>
    <xf numFmtId="3" fontId="13" fillId="2" borderId="0" xfId="0" applyNumberFormat="1" applyFont="1" applyFill="1" applyAlignment="1">
      <alignment horizontal="right" vertical="center" wrapText="1"/>
    </xf>
    <xf numFmtId="0" fontId="14" fillId="2" borderId="0" xfId="0" applyFont="1" applyFill="1" applyAlignment="1">
      <alignment vertical="center"/>
    </xf>
    <xf numFmtId="3" fontId="14" fillId="2" borderId="0" xfId="0" applyNumberFormat="1" applyFont="1" applyFill="1" applyAlignment="1">
      <alignment horizontal="right" vertical="center" wrapText="1"/>
    </xf>
    <xf numFmtId="3" fontId="15" fillId="2" borderId="0" xfId="0" applyNumberFormat="1" applyFont="1" applyFill="1" applyAlignment="1">
      <alignment vertical="center"/>
    </xf>
    <xf numFmtId="0" fontId="15" fillId="2" borderId="0" xfId="0" applyFont="1" applyFill="1" applyAlignment="1">
      <alignment horizontal="center" vertical="center" wrapText="1"/>
    </xf>
    <xf numFmtId="168" fontId="14" fillId="2" borderId="0" xfId="2" applyNumberFormat="1" applyFont="1" applyFill="1" applyAlignment="1">
      <alignment horizontal="right" vertical="center"/>
    </xf>
    <xf numFmtId="168" fontId="14" fillId="2" borderId="0" xfId="0" applyNumberFormat="1" applyFont="1" applyFill="1" applyAlignment="1">
      <alignment horizontal="right" vertical="center"/>
    </xf>
    <xf numFmtId="168" fontId="13" fillId="2" borderId="0" xfId="2" applyNumberFormat="1" applyFont="1" applyFill="1" applyAlignment="1">
      <alignment horizontal="right" vertical="center"/>
    </xf>
    <xf numFmtId="168" fontId="13" fillId="2" borderId="0" xfId="0" applyNumberFormat="1" applyFont="1" applyFill="1" applyAlignment="1">
      <alignment horizontal="right" vertical="center"/>
    </xf>
    <xf numFmtId="0" fontId="8" fillId="2" borderId="0" xfId="0" applyFont="1" applyFill="1" applyAlignment="1">
      <alignment vertical="center" wrapText="1"/>
    </xf>
    <xf numFmtId="168" fontId="4" fillId="2" borderId="0" xfId="0" applyNumberFormat="1" applyFont="1" applyFill="1" applyAlignment="1">
      <alignment horizontal="center" vertical="center" wrapText="1"/>
    </xf>
    <xf numFmtId="168" fontId="14" fillId="2" borderId="0" xfId="0" applyNumberFormat="1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 indent="2"/>
    </xf>
    <xf numFmtId="0" fontId="17" fillId="0" borderId="12" xfId="0" applyFont="1" applyBorder="1" applyAlignment="1">
      <alignment horizontal="left" vertical="center" wrapText="1" indent="2"/>
    </xf>
    <xf numFmtId="0" fontId="0" fillId="0" borderId="33" xfId="0" applyBorder="1" applyAlignment="1">
      <alignment vertical="center" wrapText="1"/>
    </xf>
    <xf numFmtId="0" fontId="17" fillId="3" borderId="0" xfId="0" applyFont="1" applyFill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0" fillId="0" borderId="0" xfId="0" applyFont="1"/>
    <xf numFmtId="3" fontId="0" fillId="0" borderId="0" xfId="0" applyNumberFormat="1" applyFont="1"/>
    <xf numFmtId="168" fontId="0" fillId="0" borderId="0" xfId="0" applyNumberFormat="1" applyFont="1"/>
    <xf numFmtId="169" fontId="0" fillId="0" borderId="0" xfId="1" applyNumberFormat="1" applyFont="1"/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7" fillId="0" borderId="33" xfId="0" applyFont="1" applyBorder="1" applyAlignment="1">
      <alignment vertical="center"/>
    </xf>
    <xf numFmtId="3" fontId="17" fillId="0" borderId="17" xfId="0" applyNumberFormat="1" applyFont="1" applyBorder="1" applyAlignment="1">
      <alignment horizontal="right" vertical="center"/>
    </xf>
    <xf numFmtId="0" fontId="17" fillId="0" borderId="17" xfId="0" applyFont="1" applyBorder="1" applyAlignment="1">
      <alignment horizontal="right" vertical="center"/>
    </xf>
    <xf numFmtId="3" fontId="17" fillId="3" borderId="0" xfId="0" applyNumberFormat="1" applyFont="1" applyFill="1" applyAlignment="1">
      <alignment horizontal="right" vertical="center"/>
    </xf>
    <xf numFmtId="0" fontId="17" fillId="3" borderId="0" xfId="0" applyFont="1" applyFill="1" applyAlignment="1">
      <alignment horizontal="right" vertical="center"/>
    </xf>
    <xf numFmtId="0" fontId="17" fillId="0" borderId="17" xfId="0" applyFont="1" applyBorder="1" applyAlignment="1">
      <alignment horizontal="right" vertical="center" wrapText="1"/>
    </xf>
    <xf numFmtId="0" fontId="18" fillId="0" borderId="33" xfId="0" applyFont="1" applyBorder="1" applyAlignment="1">
      <alignment vertical="center"/>
    </xf>
    <xf numFmtId="3" fontId="18" fillId="0" borderId="17" xfId="0" applyNumberFormat="1" applyFont="1" applyBorder="1" applyAlignment="1">
      <alignment horizontal="right" vertical="center"/>
    </xf>
    <xf numFmtId="3" fontId="18" fillId="3" borderId="0" xfId="0" applyNumberFormat="1" applyFont="1" applyFill="1" applyAlignment="1">
      <alignment horizontal="right" vertical="center"/>
    </xf>
    <xf numFmtId="0" fontId="18" fillId="3" borderId="0" xfId="0" applyFont="1" applyFill="1" applyAlignment="1">
      <alignment horizontal="right" vertical="center"/>
    </xf>
    <xf numFmtId="0" fontId="18" fillId="0" borderId="17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5" fillId="4" borderId="0" xfId="0" applyFont="1" applyFill="1" applyAlignment="1">
      <alignment vertical="center" wrapText="1"/>
    </xf>
    <xf numFmtId="3" fontId="15" fillId="4" borderId="0" xfId="0" applyNumberFormat="1" applyFont="1" applyFill="1" applyAlignment="1">
      <alignment horizontal="right" vertical="center"/>
    </xf>
    <xf numFmtId="0" fontId="15" fillId="4" borderId="0" xfId="0" applyFont="1" applyFill="1" applyAlignment="1">
      <alignment horizontal="right" vertical="center" wrapText="1"/>
    </xf>
    <xf numFmtId="168" fontId="17" fillId="0" borderId="17" xfId="0" applyNumberFormat="1" applyFont="1" applyBorder="1" applyAlignment="1">
      <alignment horizontal="right" vertical="center"/>
    </xf>
    <xf numFmtId="0" fontId="11" fillId="0" borderId="34" xfId="0" applyFont="1" applyBorder="1" applyAlignment="1">
      <alignment horizontal="center" vertical="center" wrapText="1"/>
    </xf>
    <xf numFmtId="0" fontId="17" fillId="0" borderId="12" xfId="0" applyFont="1" applyBorder="1" applyAlignment="1">
      <alignment vertical="center" wrapText="1"/>
    </xf>
    <xf numFmtId="3" fontId="17" fillId="0" borderId="0" xfId="0" applyNumberFormat="1" applyFont="1" applyAlignment="1">
      <alignment horizontal="right" vertical="center"/>
    </xf>
    <xf numFmtId="0" fontId="20" fillId="4" borderId="0" xfId="0" applyFont="1" applyFill="1" applyAlignment="1">
      <alignment horizontal="right" vertical="center"/>
    </xf>
    <xf numFmtId="0" fontId="11" fillId="0" borderId="34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16" fontId="4" fillId="0" borderId="0" xfId="0" applyNumberFormat="1" applyFont="1" applyAlignment="1">
      <alignment vertical="center"/>
    </xf>
    <xf numFmtId="17" fontId="4" fillId="0" borderId="0" xfId="0" applyNumberFormat="1" applyFont="1" applyAlignment="1">
      <alignment vertical="center"/>
    </xf>
    <xf numFmtId="0" fontId="21" fillId="0" borderId="0" xfId="0" applyFont="1" applyAlignment="1">
      <alignment vertical="center" wrapText="1"/>
    </xf>
    <xf numFmtId="3" fontId="14" fillId="0" borderId="0" xfId="0" applyNumberFormat="1" applyFont="1" applyAlignment="1">
      <alignment horizontal="right" vertical="center"/>
    </xf>
    <xf numFmtId="168" fontId="4" fillId="0" borderId="0" xfId="0" applyNumberFormat="1" applyFont="1" applyAlignment="1">
      <alignment horizontal="right" vertical="center"/>
    </xf>
    <xf numFmtId="0" fontId="14" fillId="0" borderId="17" xfId="0" applyFont="1" applyBorder="1" applyAlignment="1">
      <alignment vertical="center"/>
    </xf>
    <xf numFmtId="0" fontId="11" fillId="0" borderId="17" xfId="0" applyFont="1" applyBorder="1" applyAlignment="1">
      <alignment horizontal="right" vertical="center"/>
    </xf>
    <xf numFmtId="0" fontId="11" fillId="0" borderId="17" xfId="0" applyFont="1" applyBorder="1" applyAlignment="1">
      <alignment horizontal="right" vertical="center" wrapText="1"/>
    </xf>
    <xf numFmtId="16" fontId="14" fillId="0" borderId="0" xfId="0" applyNumberFormat="1" applyFont="1" applyAlignment="1">
      <alignment vertical="center"/>
    </xf>
    <xf numFmtId="17" fontId="14" fillId="0" borderId="0" xfId="0" applyNumberFormat="1" applyFont="1" applyAlignment="1">
      <alignment vertical="center"/>
    </xf>
    <xf numFmtId="0" fontId="22" fillId="0" borderId="17" xfId="0" applyFont="1" applyBorder="1" applyAlignment="1">
      <alignment horizontal="justify" vertical="center"/>
    </xf>
    <xf numFmtId="0" fontId="23" fillId="0" borderId="17" xfId="0" applyFont="1" applyBorder="1" applyAlignment="1">
      <alignment vertical="center"/>
    </xf>
    <xf numFmtId="0" fontId="6" fillId="0" borderId="0" xfId="4"/>
    <xf numFmtId="165" fontId="3" fillId="0" borderId="0" xfId="5" applyFont="1" applyFill="1" applyAlignment="1"/>
    <xf numFmtId="165" fontId="5" fillId="0" borderId="0" xfId="5" applyFont="1" applyFill="1" applyAlignment="1">
      <alignment horizontal="right" vertical="center" wrapText="1"/>
    </xf>
    <xf numFmtId="0" fontId="26" fillId="0" borderId="0" xfId="0" applyFont="1" applyAlignment="1">
      <alignment horizontal="justify" vertical="center"/>
    </xf>
    <xf numFmtId="0" fontId="26" fillId="0" borderId="10" xfId="0" applyFont="1" applyBorder="1" applyAlignment="1">
      <alignment vertical="center"/>
    </xf>
    <xf numFmtId="0" fontId="26" fillId="0" borderId="37" xfId="0" applyFont="1" applyBorder="1" applyAlignment="1">
      <alignment horizontal="center" vertical="center" wrapText="1"/>
    </xf>
    <xf numFmtId="0" fontId="27" fillId="0" borderId="38" xfId="0" applyFont="1" applyBorder="1" applyAlignment="1">
      <alignment vertical="center"/>
    </xf>
    <xf numFmtId="3" fontId="5" fillId="0" borderId="18" xfId="0" applyNumberFormat="1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center"/>
    </xf>
    <xf numFmtId="10" fontId="27" fillId="0" borderId="18" xfId="0" applyNumberFormat="1" applyFont="1" applyBorder="1" applyAlignment="1">
      <alignment horizontal="right" vertical="center"/>
    </xf>
    <xf numFmtId="0" fontId="27" fillId="0" borderId="18" xfId="0" applyFont="1" applyBorder="1" applyAlignment="1">
      <alignment horizontal="right" vertical="center"/>
    </xf>
    <xf numFmtId="0" fontId="26" fillId="0" borderId="10" xfId="0" applyFont="1" applyBorder="1" applyAlignment="1">
      <alignment horizontal="center" vertical="center"/>
    </xf>
    <xf numFmtId="3" fontId="27" fillId="0" borderId="18" xfId="0" applyNumberFormat="1" applyFont="1" applyBorder="1" applyAlignment="1">
      <alignment horizontal="right" vertical="center"/>
    </xf>
    <xf numFmtId="168" fontId="28" fillId="0" borderId="0" xfId="0" applyNumberFormat="1" applyFont="1"/>
    <xf numFmtId="0" fontId="28" fillId="0" borderId="0" xfId="0" applyFont="1"/>
    <xf numFmtId="168" fontId="29" fillId="0" borderId="0" xfId="0" applyNumberFormat="1" applyFont="1"/>
    <xf numFmtId="3" fontId="28" fillId="0" borderId="0" xfId="0" applyNumberFormat="1" applyFont="1"/>
    <xf numFmtId="169" fontId="29" fillId="0" borderId="0" xfId="1" applyNumberFormat="1" applyFont="1"/>
    <xf numFmtId="168" fontId="30" fillId="0" borderId="17" xfId="0" applyNumberFormat="1" applyFont="1" applyBorder="1" applyAlignment="1">
      <alignment horizontal="right" vertical="center"/>
    </xf>
    <xf numFmtId="0" fontId="30" fillId="0" borderId="17" xfId="0" applyFont="1" applyBorder="1" applyAlignment="1">
      <alignment horizontal="right" vertical="center" wrapText="1"/>
    </xf>
    <xf numFmtId="3" fontId="30" fillId="0" borderId="17" xfId="0" applyNumberFormat="1" applyFont="1" applyBorder="1" applyAlignment="1">
      <alignment horizontal="right" vertical="center"/>
    </xf>
    <xf numFmtId="0" fontId="30" fillId="0" borderId="17" xfId="0" applyFont="1" applyBorder="1" applyAlignment="1">
      <alignment horizontal="right" vertical="center"/>
    </xf>
    <xf numFmtId="3" fontId="30" fillId="3" borderId="0" xfId="0" applyNumberFormat="1" applyFont="1" applyFill="1" applyAlignment="1">
      <alignment horizontal="right" vertical="center"/>
    </xf>
    <xf numFmtId="0" fontId="30" fillId="3" borderId="0" xfId="0" applyFont="1" applyFill="1" applyAlignment="1">
      <alignment horizontal="right" vertical="center"/>
    </xf>
    <xf numFmtId="0" fontId="31" fillId="0" borderId="17" xfId="0" applyFont="1" applyBorder="1" applyAlignment="1">
      <alignment horizontal="right" vertical="center" wrapText="1"/>
    </xf>
    <xf numFmtId="0" fontId="31" fillId="0" borderId="17" xfId="0" applyFont="1" applyBorder="1" applyAlignment="1">
      <alignment horizontal="right" vertical="center"/>
    </xf>
    <xf numFmtId="0" fontId="31" fillId="3" borderId="0" xfId="0" applyFont="1" applyFill="1" applyAlignment="1">
      <alignment horizontal="right" vertical="center"/>
    </xf>
    <xf numFmtId="0" fontId="30" fillId="0" borderId="0" xfId="0" applyFont="1" applyAlignment="1">
      <alignment horizontal="right" vertical="center" wrapText="1"/>
    </xf>
    <xf numFmtId="0" fontId="30" fillId="0" borderId="0" xfId="0" applyFont="1" applyAlignment="1">
      <alignment horizontal="right" vertical="center"/>
    </xf>
    <xf numFmtId="9" fontId="3" fillId="0" borderId="0" xfId="2" applyNumberFormat="1" applyFont="1"/>
    <xf numFmtId="0" fontId="0" fillId="2" borderId="12" xfId="0" applyFill="1" applyBorder="1" applyAlignment="1">
      <alignment vertical="center" wrapText="1"/>
    </xf>
    <xf numFmtId="0" fontId="0" fillId="2" borderId="0" xfId="0" applyFill="1" applyAlignment="1">
      <alignment vertical="center" wrapText="1"/>
    </xf>
    <xf numFmtId="0" fontId="4" fillId="2" borderId="12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33" xfId="0" applyFont="1" applyFill="1" applyBorder="1" applyAlignment="1">
      <alignment vertical="center"/>
    </xf>
    <xf numFmtId="0" fontId="4" fillId="2" borderId="34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vertical="center"/>
    </xf>
    <xf numFmtId="0" fontId="0" fillId="2" borderId="0" xfId="0" applyFill="1" applyAlignment="1">
      <alignment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3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justify" vertical="center"/>
    </xf>
    <xf numFmtId="0" fontId="10" fillId="0" borderId="0" xfId="0" applyFont="1" applyAlignment="1">
      <alignment vertical="center"/>
    </xf>
    <xf numFmtId="0" fontId="16" fillId="0" borderId="33" xfId="0" applyFont="1" applyBorder="1" applyAlignment="1">
      <alignment vertical="center"/>
    </xf>
    <xf numFmtId="0" fontId="17" fillId="0" borderId="35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33" xfId="0" applyFont="1" applyBorder="1" applyAlignment="1">
      <alignment vertical="center"/>
    </xf>
    <xf numFmtId="0" fontId="11" fillId="0" borderId="36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right" vertical="center" wrapText="1"/>
    </xf>
    <xf numFmtId="0" fontId="17" fillId="0" borderId="17" xfId="0" applyFont="1" applyBorder="1" applyAlignment="1">
      <alignment horizontal="right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0" xfId="0" applyFont="1" applyAlignment="1">
      <alignment horizontal="right" vertical="center" wrapText="1"/>
    </xf>
    <xf numFmtId="0" fontId="17" fillId="3" borderId="12" xfId="0" applyFont="1" applyFill="1" applyBorder="1" applyAlignment="1">
      <alignment horizontal="right" vertical="center" wrapText="1"/>
    </xf>
    <xf numFmtId="0" fontId="17" fillId="3" borderId="17" xfId="0" applyFont="1" applyFill="1" applyBorder="1" applyAlignment="1">
      <alignment horizontal="right" vertical="center" wrapText="1"/>
    </xf>
    <xf numFmtId="0" fontId="17" fillId="3" borderId="12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vertical="center"/>
    </xf>
    <xf numFmtId="0" fontId="11" fillId="0" borderId="34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/>
    </xf>
    <xf numFmtId="0" fontId="17" fillId="0" borderId="12" xfId="0" applyFont="1" applyBorder="1" applyAlignment="1">
      <alignment vertical="center" wrapText="1"/>
    </xf>
    <xf numFmtId="0" fontId="17" fillId="0" borderId="33" xfId="0" applyFont="1" applyBorder="1" applyAlignment="1">
      <alignment vertical="center" wrapText="1"/>
    </xf>
  </cellXfs>
  <cellStyles count="10">
    <cellStyle name="Excel Built-in Normal" xfId="3"/>
    <cellStyle name="Excel Built-in Normal 2" xfId="5"/>
    <cellStyle name="Heading" xfId="6"/>
    <cellStyle name="Heading1" xfId="7"/>
    <cellStyle name="Migliaia" xfId="1" builtinId="3"/>
    <cellStyle name="Normale" xfId="0" builtinId="0"/>
    <cellStyle name="Normale 2" xfId="4"/>
    <cellStyle name="Percentuale" xfId="2" builtinId="5"/>
    <cellStyle name="Result" xfId="8"/>
    <cellStyle name="Result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556088922412204"/>
          <c:y val="6.3370777381807339E-2"/>
          <c:w val="0.63311660079697429"/>
          <c:h val="0.8747851145227804"/>
        </c:manualLayout>
      </c:layout>
      <c:pieChart>
        <c:varyColors val="1"/>
        <c:ser>
          <c:idx val="1"/>
          <c:order val="0"/>
          <c:tx>
            <c:strRef>
              <c:f>Fig.1!$C$3:$C$5</c:f>
              <c:strCache>
                <c:ptCount val="1"/>
                <c:pt idx="0">
                  <c:v>369448 1110706 438216</c:v>
                </c:pt>
              </c:strCache>
            </c:strRef>
          </c:tx>
          <c:dPt>
            <c:idx val="1"/>
            <c:bubble3D val="0"/>
            <c:spPr>
              <a:solidFill>
                <a:schemeClr val="tx2">
                  <a:lumMod val="50000"/>
                </a:schemeClr>
              </a:solidFill>
            </c:spPr>
          </c:dPt>
          <c:dPt>
            <c:idx val="2"/>
            <c:bubble3D val="0"/>
            <c:spPr>
              <a:solidFill>
                <a:schemeClr val="bg1">
                  <a:lumMod val="50000"/>
                </a:schemeClr>
              </a:solidFill>
            </c:spPr>
          </c:dPt>
          <c:dLbls>
            <c:dLbl>
              <c:idx val="2"/>
              <c:layout>
                <c:manualLayout>
                  <c:x val="0.17740756378880859"/>
                  <c:y val="0.23527473112336597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  <a:latin typeface="Arial Narrow" panose="020B060602020203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</c:dLbls>
          <c:cat>
            <c:strRef>
              <c:f>Fig.1!$A$3:$A$5</c:f>
              <c:strCache>
                <c:ptCount val="3"/>
                <c:pt idx="0">
                  <c:v>Totale fruttifere</c:v>
                </c:pt>
                <c:pt idx="1">
                  <c:v>Olivo</c:v>
                </c:pt>
                <c:pt idx="2">
                  <c:v>Uva da vino, altri alberi da frutto</c:v>
                </c:pt>
              </c:strCache>
            </c:strRef>
          </c:cat>
          <c:val>
            <c:numRef>
              <c:f>Fig.1!$B$3:$B$5</c:f>
              <c:numCache>
                <c:formatCode>0.0%</c:formatCode>
                <c:ptCount val="3"/>
                <c:pt idx="0">
                  <c:v>0.19258432940465081</c:v>
                </c:pt>
                <c:pt idx="1">
                  <c:v>0.57898424183030384</c:v>
                </c:pt>
                <c:pt idx="2">
                  <c:v>0.22843142876504532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solidFill>
          <a:srgbClr val="FFFFFF"/>
        </a:solidFill>
      </c:spPr>
    </c:plotArea>
    <c:plotVisOnly val="1"/>
    <c:dispBlanksAs val="gap"/>
    <c:showDLblsOverMax val="0"/>
  </c:chart>
  <c:spPr>
    <a:ln w="9360">
      <a:noFill/>
      <a:prstDash val="solid"/>
    </a:ln>
  </c:spPr>
  <c:printSettings>
    <c:headerFooter/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'Fig. 10'!$H$4:$H$8</c:f>
              <c:strCache>
                <c:ptCount val="1"/>
                <c:pt idx="0">
                  <c:v>Femminello Zagara bianca Femminello comune Monachello Altre varietà</c:v>
                </c:pt>
              </c:strCache>
            </c:strRef>
          </c:tx>
          <c:dPt>
            <c:idx val="0"/>
            <c:bubble3D val="0"/>
            <c:spPr>
              <a:solidFill>
                <a:schemeClr val="tx2">
                  <a:lumMod val="50000"/>
                </a:schemeClr>
              </a:solidFill>
            </c:spPr>
          </c:dPt>
          <c:dPt>
            <c:idx val="1"/>
            <c:bubble3D val="0"/>
            <c:spPr>
              <a:solidFill>
                <a:schemeClr val="accent1">
                  <a:lumMod val="50000"/>
                </a:schemeClr>
              </a:solidFill>
            </c:spPr>
          </c:dPt>
          <c:dPt>
            <c:idx val="2"/>
            <c:bubble3D val="0"/>
            <c:spPr>
              <a:solidFill>
                <a:srgbClr val="0070C0"/>
              </a:solidFill>
            </c:spPr>
          </c:dPt>
          <c:dPt>
            <c:idx val="3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Lbls>
            <c:dLbl>
              <c:idx val="0"/>
              <c:numFmt formatCode="0.0%" sourceLinked="0"/>
              <c:spPr/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Arial Narrow" panose="020B0606020202030204" pitchFamily="34" charset="0"/>
                    </a:defRPr>
                  </a:pPr>
                  <a:endParaRPr lang="it-IT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0.10325428256379203"/>
                  <c:y val="-0.20698412698412699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Arial Narrow" panose="020B0606020202030204" pitchFamily="34" charset="0"/>
                    </a:defRPr>
                  </a:pPr>
                  <a:endParaRPr lang="it-IT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>
                    <a:latin typeface="Arial Narrow" panose="020B060602020203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'Fig. 10'!$H$4:$H$8</c:f>
              <c:strCache>
                <c:ptCount val="5"/>
                <c:pt idx="0">
                  <c:v>Femminello</c:v>
                </c:pt>
                <c:pt idx="1">
                  <c:v>Zagara bianca</c:v>
                </c:pt>
                <c:pt idx="2">
                  <c:v>Femminello comune</c:v>
                </c:pt>
                <c:pt idx="3">
                  <c:v>Monachello</c:v>
                </c:pt>
                <c:pt idx="4">
                  <c:v>Altre varietà</c:v>
                </c:pt>
              </c:strCache>
            </c:strRef>
          </c:cat>
          <c:val>
            <c:numRef>
              <c:f>'Fig. 10'!$G$4:$G$8</c:f>
              <c:numCache>
                <c:formatCode>0.0</c:formatCode>
                <c:ptCount val="5"/>
                <c:pt idx="0">
                  <c:v>33.357646555344537</c:v>
                </c:pt>
                <c:pt idx="1">
                  <c:v>23.518840294971056</c:v>
                </c:pt>
                <c:pt idx="2">
                  <c:v>20.188235627077326</c:v>
                </c:pt>
                <c:pt idx="3">
                  <c:v>10.241303978922121</c:v>
                </c:pt>
                <c:pt idx="4">
                  <c:v>12.693973543684962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'Fig11'!$K$311</c:f>
              <c:strCache>
                <c:ptCount val="1"/>
                <c:pt idx="0">
                  <c:v>Melo</c:v>
                </c:pt>
              </c:strCache>
            </c:strRef>
          </c:tx>
          <c:spPr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marker>
            <c:spPr>
              <a:solidFill>
                <a:schemeClr val="tx1">
                  <a:lumMod val="65000"/>
                  <a:lumOff val="35000"/>
                </a:schemeClr>
              </a:solidFill>
              <a:ln>
                <a:solidFill>
                  <a:schemeClr val="tx1">
                    <a:lumMod val="65000"/>
                    <a:lumOff val="35000"/>
                  </a:schemeClr>
                </a:solidFill>
              </a:ln>
            </c:spPr>
          </c:marker>
          <c:cat>
            <c:strRef>
              <c:f>'Fig11'!$L$310:$P$310</c:f>
              <c:strCache>
                <c:ptCount val="5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15-24</c:v>
                </c:pt>
                <c:pt idx="4">
                  <c:v>25 e oltre</c:v>
                </c:pt>
              </c:strCache>
            </c:strRef>
          </c:cat>
          <c:val>
            <c:numRef>
              <c:f>'Fig11'!$L$311:$P$311</c:f>
              <c:numCache>
                <c:formatCode>0</c:formatCode>
                <c:ptCount val="5"/>
                <c:pt idx="0">
                  <c:v>2709.89</c:v>
                </c:pt>
                <c:pt idx="1">
                  <c:v>2565.15</c:v>
                </c:pt>
                <c:pt idx="2">
                  <c:v>2255.92</c:v>
                </c:pt>
                <c:pt idx="3">
                  <c:v>1982.69</c:v>
                </c:pt>
                <c:pt idx="4">
                  <c:v>1195.8699999999999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'Fig11'!$K$312</c:f>
              <c:strCache>
                <c:ptCount val="1"/>
                <c:pt idx="0">
                  <c:v>Pero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'Fig11'!$L$310:$P$310</c:f>
              <c:strCache>
                <c:ptCount val="5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15-24</c:v>
                </c:pt>
                <c:pt idx="4">
                  <c:v>25 e oltre</c:v>
                </c:pt>
              </c:strCache>
            </c:strRef>
          </c:cat>
          <c:val>
            <c:numRef>
              <c:f>'Fig11'!$L$312:$P$312</c:f>
              <c:numCache>
                <c:formatCode>0</c:formatCode>
                <c:ptCount val="5"/>
                <c:pt idx="0">
                  <c:v>2604.8200000000002</c:v>
                </c:pt>
                <c:pt idx="1">
                  <c:v>2330.3000000000002</c:v>
                </c:pt>
                <c:pt idx="2">
                  <c:v>2002.18</c:v>
                </c:pt>
                <c:pt idx="3">
                  <c:v>1492.26</c:v>
                </c:pt>
                <c:pt idx="4">
                  <c:v>1058.8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'Fig11'!$K$315</c:f>
              <c:strCache>
                <c:ptCount val="1"/>
                <c:pt idx="0">
                  <c:v>Uva da tavola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cat>
            <c:strRef>
              <c:f>'Fig11'!$L$310:$P$310</c:f>
              <c:strCache>
                <c:ptCount val="5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15-24</c:v>
                </c:pt>
                <c:pt idx="4">
                  <c:v>25 e oltre</c:v>
                </c:pt>
              </c:strCache>
            </c:strRef>
          </c:cat>
          <c:val>
            <c:numRef>
              <c:f>'Fig11'!$L$315:$P$315</c:f>
              <c:numCache>
                <c:formatCode>0</c:formatCode>
                <c:ptCount val="5"/>
                <c:pt idx="0">
                  <c:v>1490.22</c:v>
                </c:pt>
                <c:pt idx="1">
                  <c:v>1502.31</c:v>
                </c:pt>
                <c:pt idx="2">
                  <c:v>1544.86</c:v>
                </c:pt>
                <c:pt idx="3">
                  <c:v>1637.09</c:v>
                </c:pt>
                <c:pt idx="4">
                  <c:v>1744.68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092416"/>
        <c:axId val="84005952"/>
      </c:lineChart>
      <c:catAx>
        <c:axId val="84092416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800">
                <a:latin typeface="Arial Narrow" panose="020B0606020202030204" pitchFamily="34" charset="0"/>
              </a:defRPr>
            </a:pPr>
            <a:endParaRPr lang="it-IT"/>
          </a:p>
        </c:txPr>
        <c:crossAx val="84005952"/>
        <c:crosses val="autoZero"/>
        <c:auto val="1"/>
        <c:lblAlgn val="ctr"/>
        <c:lblOffset val="100"/>
        <c:noMultiLvlLbl val="0"/>
      </c:catAx>
      <c:valAx>
        <c:axId val="84005952"/>
        <c:scaling>
          <c:orientation val="minMax"/>
          <c:min val="0"/>
        </c:scaling>
        <c:delete val="0"/>
        <c:axPos val="l"/>
        <c:majorGridlines>
          <c:spPr>
            <a:ln>
              <a:noFill/>
            </a:ln>
          </c:spPr>
        </c:majorGridlines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 Narrow" panose="020B0606020202030204" pitchFamily="34" charset="0"/>
              </a:defRPr>
            </a:pPr>
            <a:endParaRPr lang="it-IT"/>
          </a:p>
        </c:txPr>
        <c:crossAx val="84092416"/>
        <c:crosses val="autoZero"/>
        <c:crossBetween val="between"/>
      </c:valAx>
      <c:spPr>
        <a:noFill/>
        <a:ln>
          <a:noFill/>
        </a:ln>
      </c:spPr>
    </c:plotArea>
    <c:legend>
      <c:legendPos val="t"/>
      <c:layout/>
      <c:overlay val="0"/>
      <c:txPr>
        <a:bodyPr/>
        <a:lstStyle/>
        <a:p>
          <a:pPr>
            <a:defRPr sz="800">
              <a:latin typeface="Arial Narrow" panose="020B060602020203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baseline="0"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861351706036747"/>
          <c:y val="7.4548702245552642E-2"/>
          <c:w val="0.71139982502187227"/>
          <c:h val="0.89719889180519097"/>
        </c:manualLayout>
      </c:layout>
      <c:lineChart>
        <c:grouping val="standard"/>
        <c:varyColors val="0"/>
        <c:ser>
          <c:idx val="0"/>
          <c:order val="0"/>
          <c:val>
            <c:numRef>
              <c:f>'Fig11'!#REF!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val>
            <c:numRef>
              <c:f>'Fig11'!#REF!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val>
            <c:numRef>
              <c:f>'Fig11'!#REF!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3"/>
          <c:order val="3"/>
          <c:val>
            <c:numRef>
              <c:f>'Fig11'!#REF!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4"/>
          <c:order val="4"/>
          <c:val>
            <c:numRef>
              <c:f>'Fig11'!#REF!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5"/>
          <c:order val="5"/>
          <c:val>
            <c:numRef>
              <c:f>'Fig11'!#REF!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094464"/>
        <c:axId val="84008256"/>
      </c:lineChart>
      <c:catAx>
        <c:axId val="84094464"/>
        <c:scaling>
          <c:orientation val="minMax"/>
        </c:scaling>
        <c:delete val="0"/>
        <c:axPos val="b"/>
        <c:majorTickMark val="out"/>
        <c:minorTickMark val="none"/>
        <c:tickLblPos val="nextTo"/>
        <c:crossAx val="84008256"/>
        <c:crosses val="autoZero"/>
        <c:auto val="1"/>
        <c:lblAlgn val="ctr"/>
        <c:lblOffset val="100"/>
        <c:noMultiLvlLbl val="0"/>
      </c:catAx>
      <c:valAx>
        <c:axId val="840082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40944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'Fig11'!$K$313</c:f>
              <c:strCache>
                <c:ptCount val="1"/>
                <c:pt idx="0">
                  <c:v>Pesco Nettarina </c:v>
                </c:pt>
              </c:strCache>
            </c:strRef>
          </c:tx>
          <c:cat>
            <c:strRef>
              <c:f>'Fig11'!$L$310:$P$310</c:f>
              <c:strCache>
                <c:ptCount val="5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15-24</c:v>
                </c:pt>
                <c:pt idx="4">
                  <c:v>25 e oltre</c:v>
                </c:pt>
              </c:strCache>
            </c:strRef>
          </c:cat>
          <c:val>
            <c:numRef>
              <c:f>'Fig11'!$L$313:$P$313</c:f>
              <c:numCache>
                <c:formatCode>0</c:formatCode>
                <c:ptCount val="5"/>
                <c:pt idx="0">
                  <c:v>875.17</c:v>
                </c:pt>
                <c:pt idx="1">
                  <c:v>787.48</c:v>
                </c:pt>
                <c:pt idx="2">
                  <c:v>690.75</c:v>
                </c:pt>
                <c:pt idx="3">
                  <c:v>670.12</c:v>
                </c:pt>
                <c:pt idx="4">
                  <c:v>526.95000000000005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'Fig11'!$K$314</c:f>
              <c:strCache>
                <c:ptCount val="1"/>
                <c:pt idx="0">
                  <c:v>Agrumi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'Fig11'!$L$310:$P$310</c:f>
              <c:strCache>
                <c:ptCount val="5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15-24</c:v>
                </c:pt>
                <c:pt idx="4">
                  <c:v>25 e oltre</c:v>
                </c:pt>
              </c:strCache>
            </c:strRef>
          </c:cat>
          <c:val>
            <c:numRef>
              <c:f>'Fig11'!$L$314:$P$314</c:f>
              <c:numCache>
                <c:formatCode>0</c:formatCode>
                <c:ptCount val="5"/>
                <c:pt idx="0">
                  <c:v>483</c:v>
                </c:pt>
                <c:pt idx="1">
                  <c:v>467.21</c:v>
                </c:pt>
                <c:pt idx="2">
                  <c:v>432.6</c:v>
                </c:pt>
                <c:pt idx="3">
                  <c:v>425.06</c:v>
                </c:pt>
                <c:pt idx="4">
                  <c:v>435.19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'Fig11'!$K$316</c:f>
              <c:strCache>
                <c:ptCount val="1"/>
                <c:pt idx="0">
                  <c:v>Olivo</c:v>
                </c:pt>
              </c:strCache>
            </c:strRef>
          </c:tx>
          <c:spPr>
            <a:ln>
              <a:solidFill>
                <a:schemeClr val="tx1">
                  <a:lumMod val="75000"/>
                  <a:lumOff val="25000"/>
                </a:schemeClr>
              </a:solidFill>
            </a:ln>
          </c:spPr>
          <c:marker>
            <c:spPr>
              <a:solidFill>
                <a:schemeClr val="tx1">
                  <a:lumMod val="65000"/>
                  <a:lumOff val="35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marker>
          <c:cat>
            <c:strRef>
              <c:f>'Fig11'!$L$310:$P$310</c:f>
              <c:strCache>
                <c:ptCount val="5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15-24</c:v>
                </c:pt>
                <c:pt idx="4">
                  <c:v>25 e oltre</c:v>
                </c:pt>
              </c:strCache>
            </c:strRef>
          </c:cat>
          <c:val>
            <c:numRef>
              <c:f>'Fig11'!$L$316:$P$316</c:f>
              <c:numCache>
                <c:formatCode>0</c:formatCode>
                <c:ptCount val="5"/>
                <c:pt idx="0">
                  <c:v>348.83</c:v>
                </c:pt>
                <c:pt idx="1">
                  <c:v>293.33999999999997</c:v>
                </c:pt>
                <c:pt idx="2">
                  <c:v>292.82</c:v>
                </c:pt>
                <c:pt idx="3">
                  <c:v>284.36</c:v>
                </c:pt>
                <c:pt idx="4">
                  <c:v>204.93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361728"/>
        <c:axId val="84173952"/>
      </c:lineChart>
      <c:catAx>
        <c:axId val="84361728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800">
                <a:latin typeface="Arial Narrow" panose="020B0606020202030204" pitchFamily="34" charset="0"/>
              </a:defRPr>
            </a:pPr>
            <a:endParaRPr lang="it-IT"/>
          </a:p>
        </c:txPr>
        <c:crossAx val="84173952"/>
        <c:crosses val="autoZero"/>
        <c:auto val="1"/>
        <c:lblAlgn val="ctr"/>
        <c:lblOffset val="100"/>
        <c:noMultiLvlLbl val="0"/>
      </c:catAx>
      <c:valAx>
        <c:axId val="84173952"/>
        <c:scaling>
          <c:orientation val="minMax"/>
          <c:min val="0"/>
        </c:scaling>
        <c:delete val="0"/>
        <c:axPos val="l"/>
        <c:majorGridlines>
          <c:spPr>
            <a:ln>
              <a:noFill/>
            </a:ln>
          </c:spPr>
        </c:majorGridlines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 Narrow" panose="020B0606020202030204" pitchFamily="34" charset="0"/>
              </a:defRPr>
            </a:pPr>
            <a:endParaRPr lang="it-IT"/>
          </a:p>
        </c:txPr>
        <c:crossAx val="84361728"/>
        <c:crosses val="autoZero"/>
        <c:crossBetween val="between"/>
      </c:valAx>
      <c:spPr>
        <a:noFill/>
        <a:ln>
          <a:noFill/>
        </a:ln>
      </c:spPr>
    </c:plotArea>
    <c:legend>
      <c:legendPos val="t"/>
      <c:layout/>
      <c:overlay val="0"/>
      <c:txPr>
        <a:bodyPr/>
        <a:lstStyle/>
        <a:p>
          <a:pPr>
            <a:defRPr sz="800">
              <a:latin typeface="Arial Narrow" panose="020B060602020203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baseline="0"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371224051539013"/>
          <c:y val="0.18463234295229339"/>
          <c:w val="0.58888888888888891"/>
          <c:h val="0.75883679597481668"/>
        </c:manualLayout>
      </c:layout>
      <c:pieChart>
        <c:varyColors val="1"/>
        <c:ser>
          <c:idx val="1"/>
          <c:order val="0"/>
          <c:tx>
            <c:strRef>
              <c:f>'Fig. 2'!$A$3:$A$12</c:f>
              <c:strCache>
                <c:ptCount val="1"/>
                <c:pt idx="0">
                  <c:v>Arancio Pesco e nettarina Melo Uva da tavola Agrumi a piccoli frutti Pero Actinidia Ciliegio Albicocco Limone</c:v>
                </c:pt>
              </c:strCache>
            </c:strRef>
          </c:tx>
          <c:dPt>
            <c:idx val="0"/>
            <c:bubble3D val="0"/>
            <c:spPr>
              <a:solidFill>
                <a:schemeClr val="tx2"/>
              </a:solidFill>
            </c:spPr>
          </c:dPt>
          <c:dPt>
            <c:idx val="1"/>
            <c:bubble3D val="0"/>
            <c:spPr>
              <a:solidFill>
                <a:schemeClr val="tx2">
                  <a:lumMod val="50000"/>
                </a:schemeClr>
              </a:solidFill>
            </c:spPr>
          </c:dPt>
          <c:dPt>
            <c:idx val="2"/>
            <c:bubble3D val="0"/>
            <c:spPr>
              <a:solidFill>
                <a:schemeClr val="tx1">
                  <a:lumMod val="85000"/>
                  <a:lumOff val="15000"/>
                </a:schemeClr>
              </a:solidFill>
            </c:spPr>
          </c:dPt>
          <c:dPt>
            <c:idx val="3"/>
            <c:bubble3D val="0"/>
            <c:spPr>
              <a:solidFill>
                <a:schemeClr val="tx1">
                  <a:lumMod val="75000"/>
                  <a:lumOff val="25000"/>
                </a:schemeClr>
              </a:solidFill>
            </c:spPr>
          </c:dPt>
          <c:dPt>
            <c:idx val="4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Pt>
            <c:idx val="5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6"/>
            <c:bubble3D val="0"/>
            <c:spPr>
              <a:solidFill>
                <a:schemeClr val="bg1">
                  <a:lumMod val="75000"/>
                </a:schemeClr>
              </a:solidFill>
            </c:spPr>
          </c:dPt>
          <c:dPt>
            <c:idx val="7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8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9"/>
            <c:bubble3D val="0"/>
            <c:spPr>
              <a:solidFill>
                <a:srgbClr val="002060"/>
              </a:solidFill>
            </c:spPr>
          </c:dPt>
          <c:dLbls>
            <c:dLbl>
              <c:idx val="0"/>
              <c:spPr/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Arial Narrow" panose="020B060602020203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spPr/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Arial Narrow" panose="020B060602020203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spPr/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Arial Narrow" panose="020B060602020203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spPr/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Arial Narrow" panose="020B060602020203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4.485999788143074E-2"/>
                  <c:y val="-7.2657719404507631E-2"/>
                </c:manualLayout>
              </c:layout>
              <c:spPr/>
              <c:txPr>
                <a:bodyPr/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5"/>
              <c:spPr/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Arial Narrow" panose="020B060602020203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2.4401445335028204E-2"/>
                  <c:y val="1.8187957256665752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7"/>
              <c:layout>
                <c:manualLayout>
                  <c:x val="-5.3102138828391128E-3"/>
                  <c:y val="-1.8767992216595988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8"/>
              <c:layout>
                <c:manualLayout>
                  <c:x val="-1.0606970092863952E-3"/>
                  <c:y val="-3.4010679632994013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9"/>
              <c:layout>
                <c:manualLayout>
                  <c:x val="3.756423384296699E-2"/>
                  <c:y val="-6.8540797765089784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txPr>
              <a:bodyPr/>
              <a:lstStyle/>
              <a:p>
                <a:pPr>
                  <a:defRPr sz="800">
                    <a:latin typeface="Arial Narrow" panose="020B060602020203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</c:dLbls>
          <c:cat>
            <c:strRef>
              <c:f>'Fig. 2'!$A$3:$A$12</c:f>
              <c:strCache>
                <c:ptCount val="10"/>
                <c:pt idx="0">
                  <c:v>Arancio</c:v>
                </c:pt>
                <c:pt idx="1">
                  <c:v>Pesco e nettarina</c:v>
                </c:pt>
                <c:pt idx="2">
                  <c:v>Melo</c:v>
                </c:pt>
                <c:pt idx="3">
                  <c:v>Uva da tavola</c:v>
                </c:pt>
                <c:pt idx="4">
                  <c:v>Agrumi a piccoli frutti</c:v>
                </c:pt>
                <c:pt idx="5">
                  <c:v>Pero</c:v>
                </c:pt>
                <c:pt idx="6">
                  <c:v>Actinidia</c:v>
                </c:pt>
                <c:pt idx="7">
                  <c:v>Ciliegio</c:v>
                </c:pt>
                <c:pt idx="8">
                  <c:v>Albicocco</c:v>
                </c:pt>
                <c:pt idx="9">
                  <c:v>Limone</c:v>
                </c:pt>
              </c:strCache>
            </c:strRef>
          </c:cat>
          <c:val>
            <c:numRef>
              <c:f>'Fig. 2'!$B$3:$B$12</c:f>
              <c:numCache>
                <c:formatCode>0.0%</c:formatCode>
                <c:ptCount val="10"/>
                <c:pt idx="0" formatCode="0%">
                  <c:v>0.20982384530434595</c:v>
                </c:pt>
                <c:pt idx="1">
                  <c:v>0.16809943483250689</c:v>
                </c:pt>
                <c:pt idx="2">
                  <c:v>0.14142991706545982</c:v>
                </c:pt>
                <c:pt idx="3">
                  <c:v>9.6530499556094496E-2</c:v>
                </c:pt>
                <c:pt idx="4">
                  <c:v>8.4268963426517393E-2</c:v>
                </c:pt>
                <c:pt idx="5">
                  <c:v>8.1697559602433897E-2</c:v>
                </c:pt>
                <c:pt idx="6">
                  <c:v>6.7175894848530787E-2</c:v>
                </c:pt>
                <c:pt idx="7">
                  <c:v>6.3180745328165269E-2</c:v>
                </c:pt>
                <c:pt idx="8">
                  <c:v>4.4907537731967692E-2</c:v>
                </c:pt>
                <c:pt idx="9">
                  <c:v>4.2885602303977824E-2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8648285916249578E-2"/>
          <c:y val="4.0823622980857718E-2"/>
          <c:w val="0.91534855657587955"/>
          <c:h val="0.7159210231256873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2"/>
            </a:solidFill>
            <a:ln>
              <a:noFill/>
            </a:ln>
          </c:spPr>
          <c:invertIfNegative val="0"/>
          <c:cat>
            <c:strRef>
              <c:f>'Figura 3'!$A$2:$A$12</c:f>
              <c:strCache>
                <c:ptCount val="11"/>
                <c:pt idx="0">
                  <c:v>Pero</c:v>
                </c:pt>
                <c:pt idx="1">
                  <c:v>Pesco e nettarine</c:v>
                </c:pt>
                <c:pt idx="2">
                  <c:v>Melo</c:v>
                </c:pt>
                <c:pt idx="3">
                  <c:v>Uva da tavola</c:v>
                </c:pt>
                <c:pt idx="4">
                  <c:v>Actinidia (Kiwi)</c:v>
                </c:pt>
                <c:pt idx="5">
                  <c:v>Arancio</c:v>
                </c:pt>
                <c:pt idx="6">
                  <c:v>Albicocco</c:v>
                </c:pt>
                <c:pt idx="7">
                  <c:v>Ciliegio</c:v>
                </c:pt>
                <c:pt idx="8">
                  <c:v>Olivo</c:v>
                </c:pt>
                <c:pt idx="9">
                  <c:v>Limone</c:v>
                </c:pt>
                <c:pt idx="10">
                  <c:v>Agrumi a piccoli frutti</c:v>
                </c:pt>
              </c:strCache>
            </c:strRef>
          </c:cat>
          <c:val>
            <c:numRef>
              <c:f>'Figura 3'!$B$2:$B$12</c:f>
              <c:numCache>
                <c:formatCode>[$-410]General</c:formatCode>
                <c:ptCount val="11"/>
                <c:pt idx="0">
                  <c:v>-7.2462432008850373</c:v>
                </c:pt>
                <c:pt idx="1">
                  <c:v>-5.8388295049655063</c:v>
                </c:pt>
                <c:pt idx="2">
                  <c:v>-4.5312528548720099</c:v>
                </c:pt>
                <c:pt idx="3">
                  <c:v>-4.4015547513738102</c:v>
                </c:pt>
                <c:pt idx="4">
                  <c:v>-3.4356639819462278</c:v>
                </c:pt>
                <c:pt idx="5">
                  <c:v>-2.554336211989793</c:v>
                </c:pt>
                <c:pt idx="6">
                  <c:v>-1.3907875185735512</c:v>
                </c:pt>
                <c:pt idx="7">
                  <c:v>-1.2146091667019341</c:v>
                </c:pt>
                <c:pt idx="8">
                  <c:v>-1.1238015543072828</c:v>
                </c:pt>
                <c:pt idx="9">
                  <c:v>2.7230290456431536</c:v>
                </c:pt>
                <c:pt idx="10">
                  <c:v>5.9053644929754734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687168"/>
        <c:axId val="78375168"/>
      </c:barChart>
      <c:valAx>
        <c:axId val="78375168"/>
        <c:scaling>
          <c:orientation val="minMax"/>
        </c:scaling>
        <c:delete val="0"/>
        <c:axPos val="l"/>
        <c:majorGridlines>
          <c:spPr>
            <a:ln w="9363">
              <a:noFill/>
              <a:prstDash val="solid"/>
              <a:round/>
            </a:ln>
          </c:spPr>
        </c:majorGridlines>
        <c:numFmt formatCode="[$-410]General" sourceLinked="1"/>
        <c:majorTickMark val="none"/>
        <c:minorTickMark val="none"/>
        <c:tickLblPos val="nextTo"/>
        <c:spPr>
          <a:noFill/>
          <a:ln w="9363">
            <a:solidFill>
              <a:srgbClr val="878787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"/>
                <a:cs typeface=""/>
              </a:defRPr>
            </a:pPr>
            <a:endParaRPr lang="it-IT"/>
          </a:p>
        </c:txPr>
        <c:crossAx val="87687168"/>
        <c:crosses val="autoZero"/>
        <c:crossBetween val="between"/>
      </c:valAx>
      <c:catAx>
        <c:axId val="87687168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noFill/>
          <a:ln w="9363">
            <a:solidFill>
              <a:srgbClr val="878787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0" i="0" u="none" strike="noStrike" kern="1200" baseline="0">
                <a:solidFill>
                  <a:srgbClr val="000000"/>
                </a:solidFill>
                <a:latin typeface="Arial Narrow" panose="020B0606020202030204" pitchFamily="34" charset="0"/>
                <a:ea typeface=""/>
                <a:cs typeface=""/>
              </a:defRPr>
            </a:pPr>
            <a:endParaRPr lang="it-IT"/>
          </a:p>
        </c:txPr>
        <c:crossAx val="78375168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363">
      <a:noFill/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it-IT" sz="1000" b="0" i="0" u="none" strike="noStrike" kern="1200" baseline="0">
          <a:solidFill>
            <a:srgbClr val="000000"/>
          </a:solidFill>
          <a:latin typeface="Calibri"/>
          <a:ea typeface=""/>
          <a:cs typeface="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14813176442834"/>
          <c:y val="0.10169312994291556"/>
          <c:w val="0.861851819084412"/>
          <c:h val="0.73447036101619378"/>
        </c:manualLayout>
      </c:layout>
      <c:lineChart>
        <c:grouping val="standard"/>
        <c:varyColors val="0"/>
        <c:ser>
          <c:idx val="0"/>
          <c:order val="0"/>
          <c:spPr>
            <a:ln w="38100">
              <a:solidFill>
                <a:schemeClr val="tx2"/>
              </a:solidFill>
            </a:ln>
          </c:spPr>
          <c:marker>
            <c:symbol val="none"/>
          </c:marker>
          <c:cat>
            <c:numRef>
              <c:f>'Fig. 4'!$C$11:$I$11</c:f>
              <c:numCache>
                <c:formatCode>General</c:formatCode>
                <c:ptCount val="7"/>
                <c:pt idx="0">
                  <c:v>1992</c:v>
                </c:pt>
                <c:pt idx="1">
                  <c:v>1997</c:v>
                </c:pt>
                <c:pt idx="2">
                  <c:v>2000</c:v>
                </c:pt>
                <c:pt idx="3">
                  <c:v>2002</c:v>
                </c:pt>
                <c:pt idx="4">
                  <c:v>2007</c:v>
                </c:pt>
                <c:pt idx="5">
                  <c:v>2010</c:v>
                </c:pt>
                <c:pt idx="6">
                  <c:v>2012</c:v>
                </c:pt>
              </c:numCache>
            </c:numRef>
          </c:cat>
          <c:val>
            <c:numRef>
              <c:f>'Fig. 4'!$C$12:$I$12</c:f>
              <c:numCache>
                <c:formatCode>" "#,##0" ";"-"#,##0" ";" -"00" ";" "@" "</c:formatCode>
                <c:ptCount val="7"/>
                <c:pt idx="0">
                  <c:v>447.185</c:v>
                </c:pt>
                <c:pt idx="1">
                  <c:v>425.64400000000001</c:v>
                </c:pt>
                <c:pt idx="2">
                  <c:v>334.57100000000003</c:v>
                </c:pt>
                <c:pt idx="3">
                  <c:v>303.40199999999999</c:v>
                </c:pt>
                <c:pt idx="4">
                  <c:v>279.12099999999998</c:v>
                </c:pt>
                <c:pt idx="5">
                  <c:v>298.97300000000001</c:v>
                </c:pt>
                <c:pt idx="6">
                  <c:v>285.625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860224"/>
        <c:axId val="78376896"/>
      </c:lineChart>
      <c:catAx>
        <c:axId val="87860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 Narrow" panose="020B0606020202030204" pitchFamily="34" charset="0"/>
              </a:defRPr>
            </a:pPr>
            <a:endParaRPr lang="it-IT"/>
          </a:p>
        </c:txPr>
        <c:crossAx val="78376896"/>
        <c:crosses val="autoZero"/>
        <c:auto val="1"/>
        <c:lblAlgn val="ctr"/>
        <c:lblOffset val="100"/>
        <c:noMultiLvlLbl val="0"/>
      </c:catAx>
      <c:valAx>
        <c:axId val="78376896"/>
        <c:scaling>
          <c:orientation val="minMax"/>
          <c:min val="200"/>
        </c:scaling>
        <c:delete val="0"/>
        <c:axPos val="l"/>
        <c:majorGridlines>
          <c:spPr>
            <a:ln>
              <a:noFill/>
            </a:ln>
          </c:spPr>
        </c:majorGridlines>
        <c:numFmt formatCode="&quot; &quot;#,##0&quot; &quot;;&quot;-&quot;#,##0&quot; &quot;;&quot; -&quot;00&quot; &quot;;&quot; &quot;@&quot; &quot;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 Narrow" panose="020B0606020202030204" pitchFamily="34" charset="0"/>
              </a:defRPr>
            </a:pPr>
            <a:endParaRPr lang="it-IT"/>
          </a:p>
        </c:txPr>
        <c:crossAx val="8786022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635889263842019"/>
          <c:y val="0.12464655901063215"/>
          <c:w val="0.57490126234220729"/>
          <c:h val="0.81850349214822737"/>
        </c:manualLayout>
      </c:layout>
      <c:pieChart>
        <c:varyColors val="1"/>
        <c:ser>
          <c:idx val="0"/>
          <c:order val="0"/>
          <c:tx>
            <c:v>Melo: principali varietà</c:v>
          </c:tx>
          <c:dPt>
            <c:idx val="1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2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</c:dPt>
          <c:dPt>
            <c:idx val="4"/>
            <c:bubble3D val="0"/>
            <c:spPr>
              <a:solidFill>
                <a:schemeClr val="tx2">
                  <a:lumMod val="50000"/>
                </a:schemeClr>
              </a:solidFill>
            </c:spPr>
          </c:dPt>
          <c:dPt>
            <c:idx val="5"/>
            <c:bubble3D val="0"/>
            <c:spPr>
              <a:solidFill>
                <a:schemeClr val="bg1">
                  <a:lumMod val="85000"/>
                </a:schemeClr>
              </a:solidFill>
            </c:spPr>
          </c:dPt>
          <c:dPt>
            <c:idx val="6"/>
            <c:bubble3D val="0"/>
            <c:spPr>
              <a:solidFill>
                <a:schemeClr val="bg1">
                  <a:lumMod val="65000"/>
                </a:schemeClr>
              </a:solidFill>
            </c:spPr>
          </c:dPt>
          <c:dPt>
            <c:idx val="7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8"/>
            <c:bubble3D val="0"/>
            <c:spPr>
              <a:solidFill>
                <a:schemeClr val="tx1">
                  <a:lumMod val="85000"/>
                  <a:lumOff val="15000"/>
                </a:schemeClr>
              </a:solidFill>
            </c:spPr>
          </c:dPt>
          <c:dLbls>
            <c:dLbl>
              <c:idx val="2"/>
              <c:layout>
                <c:manualLayout>
                  <c:x val="-4.6555381349850954E-2"/>
                  <c:y val="0.1379293473815323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numFmt formatCode="0.0%" sourceLinked="0"/>
              <c:spPr/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Arial Narrow" panose="020B0606020202030204" pitchFamily="34" charset="0"/>
                    </a:defRPr>
                  </a:pPr>
                  <a:endParaRPr lang="it-IT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2.1698546674471446E-3"/>
                  <c:y val="9.502435941326740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2.7050359712230215E-2"/>
                  <c:y val="-5.772522581834461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numFmt formatCode="0.0%" sourceLinked="0"/>
              <c:spPr/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Arial Narrow" panose="020B0606020202030204" pitchFamily="34" charset="0"/>
                    </a:defRPr>
                  </a:pPr>
                  <a:endParaRPr lang="it-IT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>
                    <a:latin typeface="Arial Narrow" panose="020B060602020203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'Fig 5-8'!$B$39:$B$47</c:f>
              <c:strCache>
                <c:ptCount val="9"/>
                <c:pt idx="0">
                  <c:v>Braeburn</c:v>
                </c:pt>
                <c:pt idx="1">
                  <c:v>Cripps Pink</c:v>
                </c:pt>
                <c:pt idx="2">
                  <c:v>Fuji</c:v>
                </c:pt>
                <c:pt idx="3">
                  <c:v>Gala</c:v>
                </c:pt>
                <c:pt idx="4">
                  <c:v>Golden Delicious</c:v>
                </c:pt>
                <c:pt idx="5">
                  <c:v>Granny Smith</c:v>
                </c:pt>
                <c:pt idx="6">
                  <c:v>Morgenduft</c:v>
                </c:pt>
                <c:pt idx="7">
                  <c:v>Red Delicious</c:v>
                </c:pt>
                <c:pt idx="8">
                  <c:v>Altre varietà</c:v>
                </c:pt>
              </c:strCache>
            </c:strRef>
          </c:cat>
          <c:val>
            <c:numRef>
              <c:f>'Fig 5-8'!$C$39:$C$47</c:f>
              <c:numCache>
                <c:formatCode>0</c:formatCode>
                <c:ptCount val="9"/>
                <c:pt idx="0">
                  <c:v>839.41</c:v>
                </c:pt>
                <c:pt idx="1">
                  <c:v>1354.72</c:v>
                </c:pt>
                <c:pt idx="2">
                  <c:v>3604.3</c:v>
                </c:pt>
                <c:pt idx="3">
                  <c:v>6801.71</c:v>
                </c:pt>
                <c:pt idx="4">
                  <c:v>22237.35</c:v>
                </c:pt>
                <c:pt idx="5">
                  <c:v>2513.54</c:v>
                </c:pt>
                <c:pt idx="6">
                  <c:v>1936.56</c:v>
                </c:pt>
                <c:pt idx="7">
                  <c:v>5529.69</c:v>
                </c:pt>
                <c:pt idx="8">
                  <c:v>7432.46</c:v>
                </c:pt>
              </c:numCache>
            </c:numRef>
          </c:val>
        </c:ser>
        <c:ser>
          <c:idx val="1"/>
          <c:order val="1"/>
          <c:cat>
            <c:strRef>
              <c:f>'Fig 5-8'!$B$39:$B$47</c:f>
              <c:strCache>
                <c:ptCount val="9"/>
                <c:pt idx="0">
                  <c:v>Braeburn</c:v>
                </c:pt>
                <c:pt idx="1">
                  <c:v>Cripps Pink</c:v>
                </c:pt>
                <c:pt idx="2">
                  <c:v>Fuji</c:v>
                </c:pt>
                <c:pt idx="3">
                  <c:v>Gala</c:v>
                </c:pt>
                <c:pt idx="4">
                  <c:v>Golden Delicious</c:v>
                </c:pt>
                <c:pt idx="5">
                  <c:v>Granny Smith</c:v>
                </c:pt>
                <c:pt idx="6">
                  <c:v>Morgenduft</c:v>
                </c:pt>
                <c:pt idx="7">
                  <c:v>Red Delicious</c:v>
                </c:pt>
                <c:pt idx="8">
                  <c:v>Altre varietà</c:v>
                </c:pt>
              </c:strCache>
            </c:strRef>
          </c:cat>
          <c:val>
            <c:numRef>
              <c:f>'Fig 5-8'!$D$39:$D$47</c:f>
              <c:numCache>
                <c:formatCode>0.0%</c:formatCode>
                <c:ptCount val="9"/>
                <c:pt idx="0">
                  <c:v>1.6064829638090146E-2</c:v>
                </c:pt>
                <c:pt idx="1">
                  <c:v>2.5926955846741741E-2</c:v>
                </c:pt>
                <c:pt idx="2">
                  <c:v>6.8979956713129842E-2</c:v>
                </c:pt>
                <c:pt idx="3">
                  <c:v>0.13017275514670321</c:v>
                </c:pt>
                <c:pt idx="4">
                  <c:v>0.4255837306591343</c:v>
                </c:pt>
                <c:pt idx="5">
                  <c:v>4.8104730570907077E-2</c:v>
                </c:pt>
                <c:pt idx="6">
                  <c:v>3.7062349130865556E-2</c:v>
                </c:pt>
                <c:pt idx="7">
                  <c:v>0.1058285317085223</c:v>
                </c:pt>
                <c:pt idx="8">
                  <c:v>0.10747001851241908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v>Pero: principali varietà</c:v>
          </c:tx>
          <c:dPt>
            <c:idx val="0"/>
            <c:bubble3D val="0"/>
            <c:spPr>
              <a:solidFill>
                <a:schemeClr val="tx2">
                  <a:lumMod val="50000"/>
                </a:schemeClr>
              </a:solidFill>
            </c:spPr>
          </c:dPt>
          <c:dPt>
            <c:idx val="1"/>
            <c:bubble3D val="0"/>
            <c:spPr>
              <a:solidFill>
                <a:srgbClr val="002060"/>
              </a:solidFill>
            </c:spPr>
          </c:dPt>
          <c:dPt>
            <c:idx val="2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</c:spPr>
          </c:dPt>
          <c:dPt>
            <c:idx val="3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4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5"/>
            <c:bubble3D val="0"/>
            <c:spPr>
              <a:solidFill>
                <a:schemeClr val="accent1">
                  <a:lumMod val="75000"/>
                </a:schemeClr>
              </a:solidFill>
            </c:spPr>
          </c:dPt>
          <c:dPt>
            <c:idx val="6"/>
            <c:bubble3D val="0"/>
            <c:spPr>
              <a:solidFill>
                <a:schemeClr val="accent1">
                  <a:lumMod val="50000"/>
                </a:schemeClr>
              </a:solidFill>
            </c:spPr>
          </c:dPt>
          <c:dLbls>
            <c:dLbl>
              <c:idx val="0"/>
              <c:numFmt formatCode="0.0%" sourceLinked="0"/>
              <c:spPr/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Arial Narrow" panose="020B0606020202030204" pitchFamily="34" charset="0"/>
                    </a:defRPr>
                  </a:pPr>
                  <a:endParaRPr lang="it-IT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numFmt formatCode="0.0%" sourceLinked="0"/>
              <c:spPr/>
              <c:txPr>
                <a:bodyPr/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</a:defRPr>
                  </a:pPr>
                  <a:endParaRPr lang="it-IT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4.242790010530121E-2"/>
                  <c:y val="-1.375593873550605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0.13816367265469062"/>
                  <c:y val="-5.247704796394121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5.5038112750876202E-2"/>
                  <c:y val="-6.023367332248025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5.140345448085365E-2"/>
                  <c:y val="4.757354717163422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>
                    <a:latin typeface="Arial Narrow" panose="020B060602020203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'Fig 5-8'!$B$59:$B$65</c:f>
              <c:strCache>
                <c:ptCount val="7"/>
                <c:pt idx="0">
                  <c:v>Abate</c:v>
                </c:pt>
                <c:pt idx="1">
                  <c:v>Conference</c:v>
                </c:pt>
                <c:pt idx="2">
                  <c:v>Coscia-Ercolini</c:v>
                </c:pt>
                <c:pt idx="3">
                  <c:v>Decana</c:v>
                </c:pt>
                <c:pt idx="4">
                  <c:v>Kaiser</c:v>
                </c:pt>
                <c:pt idx="5">
                  <c:v>William</c:v>
                </c:pt>
                <c:pt idx="6">
                  <c:v>Altre varietà</c:v>
                </c:pt>
              </c:strCache>
            </c:strRef>
          </c:cat>
          <c:val>
            <c:numRef>
              <c:f>'Fig 5-8'!$C$59:$C$65</c:f>
              <c:numCache>
                <c:formatCode>0</c:formatCode>
                <c:ptCount val="7"/>
                <c:pt idx="0">
                  <c:v>13059.17</c:v>
                </c:pt>
                <c:pt idx="1">
                  <c:v>3275.19</c:v>
                </c:pt>
                <c:pt idx="2">
                  <c:v>1484.63</c:v>
                </c:pt>
                <c:pt idx="3">
                  <c:v>1506.92</c:v>
                </c:pt>
                <c:pt idx="4">
                  <c:v>1985.01</c:v>
                </c:pt>
                <c:pt idx="5">
                  <c:v>5032.9799999999996</c:v>
                </c:pt>
                <c:pt idx="6">
                  <c:v>3832.79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152983265626829"/>
          <c:y val="2.8744601815448547E-2"/>
          <c:w val="0.52488088670444855"/>
          <c:h val="0.834493947441723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tx2">
                  <a:lumMod val="50000"/>
                </a:schemeClr>
              </a:solidFill>
            </c:spPr>
          </c:dPt>
          <c:dPt>
            <c:idx val="1"/>
            <c:bubble3D val="0"/>
            <c:spPr>
              <a:solidFill>
                <a:schemeClr val="accent1">
                  <a:lumMod val="50000"/>
                </a:schemeClr>
              </a:solidFill>
            </c:spPr>
          </c:dPt>
          <c:dPt>
            <c:idx val="2"/>
            <c:bubble3D val="0"/>
            <c:spPr>
              <a:solidFill>
                <a:schemeClr val="accent1">
                  <a:lumMod val="75000"/>
                </a:schemeClr>
              </a:solidFill>
            </c:spPr>
          </c:dPt>
          <c:dPt>
            <c:idx val="3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4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</c:spPr>
          </c:dPt>
          <c:dLbls>
            <c:dLbl>
              <c:idx val="2"/>
              <c:numFmt formatCode="0.0%" sourceLinked="0"/>
              <c:spPr/>
              <c:txPr>
                <a:bodyPr/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</a:defRPr>
                  </a:pPr>
                  <a:endParaRPr lang="it-IT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2.2097221172619429E-2"/>
                  <c:y val="-2.0726414109065096E-2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</a:defRPr>
                  </a:pPr>
                  <a:endParaRPr lang="it-IT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numFmt formatCode="0.0%" sourceLinked="0"/>
              <c:spPr/>
              <c:txPr>
                <a:bodyPr/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</a:defRPr>
                  </a:pPr>
                  <a:endParaRPr lang="it-IT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  <a:latin typeface="Arial Narrow" panose="020B060602020203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'Fig 5-8'!$B$24:$B$28</c:f>
              <c:strCache>
                <c:ptCount val="5"/>
                <c:pt idx="0">
                  <c:v>Italia</c:v>
                </c:pt>
                <c:pt idx="1">
                  <c:v>Victoria</c:v>
                </c:pt>
                <c:pt idx="2">
                  <c:v>Red Globe</c:v>
                </c:pt>
                <c:pt idx="3">
                  <c:v>Regina</c:v>
                </c:pt>
                <c:pt idx="4">
                  <c:v>Altre varietà</c:v>
                </c:pt>
              </c:strCache>
            </c:strRef>
          </c:cat>
          <c:val>
            <c:numRef>
              <c:f>'Fig 5-8'!$C$24:$C$28</c:f>
              <c:numCache>
                <c:formatCode>General</c:formatCode>
                <c:ptCount val="5"/>
                <c:pt idx="0">
                  <c:v>18379</c:v>
                </c:pt>
                <c:pt idx="1">
                  <c:v>6487</c:v>
                </c:pt>
                <c:pt idx="2">
                  <c:v>2949</c:v>
                </c:pt>
                <c:pt idx="3">
                  <c:v>1722</c:v>
                </c:pt>
                <c:pt idx="4">
                  <c:v>6126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217371792256537"/>
          <c:y val="7.7476974469100457E-2"/>
          <c:w val="0.50671178996608235"/>
          <c:h val="0.80382915771892149"/>
        </c:manualLayout>
      </c:layout>
      <c:pieChart>
        <c:varyColors val="1"/>
        <c:ser>
          <c:idx val="0"/>
          <c:order val="0"/>
          <c:tx>
            <c:strRef>
              <c:f>'Fig 5-8'!$B$7:$B$17</c:f>
              <c:strCache>
                <c:ptCount val="1"/>
                <c:pt idx="0">
                  <c:v>Altre varietà Frantoio Moraiolo Ogliarola Ogliarola Salentina Biancolilla Carolea Coratina Leccino Ottobratica Cellina di Nardò</c:v>
                </c:pt>
              </c:strCache>
            </c:strRef>
          </c:tx>
          <c:dPt>
            <c:idx val="0"/>
            <c:bubble3D val="0"/>
            <c:spPr>
              <a:solidFill>
                <a:schemeClr val="tx2">
                  <a:lumMod val="50000"/>
                </a:schemeClr>
              </a:solidFill>
            </c:spPr>
          </c:dPt>
          <c:dPt>
            <c:idx val="1"/>
            <c:bubble3D val="0"/>
            <c:spPr>
              <a:solidFill>
                <a:schemeClr val="tx2">
                  <a:lumMod val="75000"/>
                </a:schemeClr>
              </a:solidFill>
            </c:spPr>
          </c:dPt>
          <c:dPt>
            <c:idx val="2"/>
            <c:bubble3D val="0"/>
            <c:spPr>
              <a:solidFill>
                <a:schemeClr val="accent1">
                  <a:lumMod val="75000"/>
                </a:schemeClr>
              </a:solidFill>
            </c:spPr>
          </c:dPt>
          <c:dPt>
            <c:idx val="3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</c:dPt>
          <c:dPt>
            <c:idx val="5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</c:spPr>
          </c:dPt>
          <c:dPt>
            <c:idx val="6"/>
            <c:bubble3D val="0"/>
            <c:spPr>
              <a:solidFill>
                <a:schemeClr val="bg1">
                  <a:lumMod val="85000"/>
                </a:schemeClr>
              </a:solidFill>
            </c:spPr>
          </c:dPt>
          <c:dPt>
            <c:idx val="7"/>
            <c:bubble3D val="0"/>
            <c:spPr>
              <a:solidFill>
                <a:schemeClr val="bg1">
                  <a:lumMod val="65000"/>
                </a:schemeClr>
              </a:solidFill>
            </c:spPr>
          </c:dPt>
          <c:dPt>
            <c:idx val="8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9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Pt>
            <c:idx val="10"/>
            <c:bubble3D val="0"/>
            <c:spPr>
              <a:solidFill>
                <a:schemeClr val="tx1">
                  <a:lumMod val="75000"/>
                  <a:lumOff val="25000"/>
                </a:schemeClr>
              </a:solidFill>
            </c:spPr>
          </c:dPt>
          <c:dLbls>
            <c:dLbl>
              <c:idx val="0"/>
              <c:spPr/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Arial Narrow" panose="020B060602020203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spPr/>
              <c:txPr>
                <a:bodyPr/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4162861441482993"/>
                  <c:y val="-2.4373308476627338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3"/>
              <c:layout>
                <c:manualLayout>
                  <c:x val="7.5434608330862352E-2"/>
                  <c:y val="4.6521287642782967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4"/>
              <c:layout>
                <c:manualLayout>
                  <c:x val="-5.9831389271183491E-2"/>
                  <c:y val="7.094726795514086E-3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5"/>
              <c:layout>
                <c:manualLayout>
                  <c:x val="-9.4286337416991925E-2"/>
                  <c:y val="-5.3136721546170364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6"/>
              <c:layout>
                <c:manualLayout>
                  <c:x val="-7.8474381246756764E-2"/>
                  <c:y val="-9.7785731329038422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9"/>
              <c:layout>
                <c:manualLayout>
                  <c:x val="-0.17506486474291"/>
                  <c:y val="0.21799141016463849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10"/>
              <c:spPr/>
              <c:txPr>
                <a:bodyPr/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latin typeface="Arial Narrow" panose="020B060602020203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</c:dLbls>
          <c:cat>
            <c:strRef>
              <c:f>'Fig 5-8'!$B$7:$B$17</c:f>
              <c:strCache>
                <c:ptCount val="11"/>
                <c:pt idx="0">
                  <c:v>Altre varietà</c:v>
                </c:pt>
                <c:pt idx="1">
                  <c:v>Frantoio</c:v>
                </c:pt>
                <c:pt idx="2">
                  <c:v>Moraiolo</c:v>
                </c:pt>
                <c:pt idx="3">
                  <c:v>Ogliarola</c:v>
                </c:pt>
                <c:pt idx="4">
                  <c:v>Ogliarola Salentina</c:v>
                </c:pt>
                <c:pt idx="5">
                  <c:v>Biancolilla</c:v>
                </c:pt>
                <c:pt idx="6">
                  <c:v>Carolea</c:v>
                </c:pt>
                <c:pt idx="7">
                  <c:v>Coratina</c:v>
                </c:pt>
                <c:pt idx="8">
                  <c:v>Leccino</c:v>
                </c:pt>
                <c:pt idx="9">
                  <c:v>Ottobratica</c:v>
                </c:pt>
                <c:pt idx="10">
                  <c:v>Cellina di Nardò</c:v>
                </c:pt>
              </c:strCache>
            </c:strRef>
          </c:cat>
          <c:val>
            <c:numRef>
              <c:f>'Fig 5-8'!$E$7:$E$17</c:f>
              <c:numCache>
                <c:formatCode>0.0%</c:formatCode>
                <c:ptCount val="11"/>
                <c:pt idx="0">
                  <c:v>0.39239444694265452</c:v>
                </c:pt>
                <c:pt idx="1">
                  <c:v>6.5877898923310363E-2</c:v>
                </c:pt>
                <c:pt idx="2">
                  <c:v>4.799198319152477E-2</c:v>
                </c:pt>
                <c:pt idx="3">
                  <c:v>4.6396602003730344E-2</c:v>
                </c:pt>
                <c:pt idx="4">
                  <c:v>4.5504376971504452E-2</c:v>
                </c:pt>
                <c:pt idx="5">
                  <c:v>1.7004494635368697E-2</c:v>
                </c:pt>
                <c:pt idx="6">
                  <c:v>5.154107610477851E-2</c:v>
                </c:pt>
                <c:pt idx="7">
                  <c:v>0.10972387174813461</c:v>
                </c:pt>
                <c:pt idx="8">
                  <c:v>0.10672667988912352</c:v>
                </c:pt>
                <c:pt idx="9">
                  <c:v>2.6617296521418973E-2</c:v>
                </c:pt>
                <c:pt idx="10">
                  <c:v>9.0220966956936599E-2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tx2">
                  <a:lumMod val="50000"/>
                </a:schemeClr>
              </a:solidFill>
            </c:spPr>
          </c:dPt>
          <c:dPt>
            <c:idx val="1"/>
            <c:bubble3D val="0"/>
            <c:spPr>
              <a:solidFill>
                <a:schemeClr val="accent1">
                  <a:lumMod val="50000"/>
                </a:schemeClr>
              </a:solidFill>
            </c:spPr>
          </c:dPt>
          <c:dPt>
            <c:idx val="2"/>
            <c:bubble3D val="0"/>
            <c:spPr>
              <a:solidFill>
                <a:schemeClr val="tx1">
                  <a:lumMod val="85000"/>
                  <a:lumOff val="15000"/>
                </a:schemeClr>
              </a:solidFill>
            </c:spPr>
          </c:dPt>
          <c:dPt>
            <c:idx val="3"/>
            <c:bubble3D val="0"/>
            <c:spPr>
              <a:solidFill>
                <a:schemeClr val="tx1">
                  <a:lumMod val="75000"/>
                  <a:lumOff val="25000"/>
                </a:schemeClr>
              </a:solidFill>
            </c:spPr>
          </c:dPt>
          <c:dPt>
            <c:idx val="4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5"/>
            <c:bubble3D val="0"/>
            <c:spPr>
              <a:solidFill>
                <a:schemeClr val="bg1">
                  <a:lumMod val="65000"/>
                </a:schemeClr>
              </a:solidFill>
            </c:spPr>
          </c:dPt>
          <c:dPt>
            <c:idx val="6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</c:spPr>
          </c:dPt>
          <c:dPt>
            <c:idx val="7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8"/>
            <c:bubble3D val="0"/>
            <c:spPr>
              <a:solidFill>
                <a:schemeClr val="accent1"/>
              </a:solidFill>
            </c:spPr>
          </c:dPt>
          <c:dPt>
            <c:idx val="9"/>
            <c:bubble3D val="0"/>
            <c:spPr>
              <a:solidFill>
                <a:schemeClr val="tx2"/>
              </a:solidFill>
            </c:spPr>
          </c:dPt>
          <c:dLbls>
            <c:dLbl>
              <c:idx val="0"/>
              <c:layout>
                <c:manualLayout>
                  <c:x val="-0.11211982666389575"/>
                  <c:y val="0.18394338359526921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Arial Narrow" panose="020B0606020202030204" pitchFamily="34" charset="0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numFmt formatCode="0.0%" sourceLinked="0"/>
              <c:spPr/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Arial Narrow" panose="020B0606020202030204" pitchFamily="34" charset="0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7.6799759405074372E-2"/>
                  <c:y val="-4.223534558180227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0.10389643482064742"/>
                  <c:y val="-4.609725867599883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numFmt formatCode="0.0%" sourceLinked="0"/>
              <c:spPr/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Arial Narrow" panose="020B0606020202030204" pitchFamily="34" charset="0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>
                    <a:latin typeface="Arial Narrow" panose="020B0606020202030204" pitchFamily="34" charset="0"/>
                  </a:defRPr>
                </a:pPr>
                <a:endParaRPr lang="it-IT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'Fig. 9'!$K$14:$K$23</c:f>
              <c:strCache>
                <c:ptCount val="10"/>
                <c:pt idx="0">
                  <c:v>Tarocco comune</c:v>
                </c:pt>
                <c:pt idx="1">
                  <c:v>Navelina</c:v>
                </c:pt>
                <c:pt idx="2">
                  <c:v>Washinghton Navel</c:v>
                </c:pt>
                <c:pt idx="3">
                  <c:v>Tarocco Scire</c:v>
                </c:pt>
                <c:pt idx="4">
                  <c:v>Biondo comune</c:v>
                </c:pt>
                <c:pt idx="5">
                  <c:v>Tarocco Gallo</c:v>
                </c:pt>
                <c:pt idx="6">
                  <c:v>Moro</c:v>
                </c:pt>
                <c:pt idx="7">
                  <c:v>Tarocco nucellare</c:v>
                </c:pt>
                <c:pt idx="8">
                  <c:v>Valencia late</c:v>
                </c:pt>
                <c:pt idx="9">
                  <c:v>Altre varietà</c:v>
                </c:pt>
              </c:strCache>
            </c:strRef>
          </c:cat>
          <c:val>
            <c:numRef>
              <c:f>'Fig. 9'!$J$14:$J$23</c:f>
              <c:numCache>
                <c:formatCode>General</c:formatCode>
                <c:ptCount val="10"/>
                <c:pt idx="0">
                  <c:v>29.8</c:v>
                </c:pt>
                <c:pt idx="1">
                  <c:v>20.2</c:v>
                </c:pt>
                <c:pt idx="2">
                  <c:v>10.199999999999999</c:v>
                </c:pt>
                <c:pt idx="3">
                  <c:v>5.8</c:v>
                </c:pt>
                <c:pt idx="4">
                  <c:v>5.0999999999999996</c:v>
                </c:pt>
                <c:pt idx="5">
                  <c:v>4.5</c:v>
                </c:pt>
                <c:pt idx="6">
                  <c:v>3.9</c:v>
                </c:pt>
                <c:pt idx="7">
                  <c:v>3.9</c:v>
                </c:pt>
                <c:pt idx="8">
                  <c:v>3.9</c:v>
                </c:pt>
                <c:pt idx="9">
                  <c:v>12.699999999999989</c:v>
                </c:pt>
              </c:numCache>
            </c:numRef>
          </c:val>
        </c:ser>
        <c:ser>
          <c:idx val="1"/>
          <c:order val="1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'Fig. 9'!$K$14:$K$23</c:f>
              <c:strCache>
                <c:ptCount val="10"/>
                <c:pt idx="0">
                  <c:v>Tarocco comune</c:v>
                </c:pt>
                <c:pt idx="1">
                  <c:v>Navelina</c:v>
                </c:pt>
                <c:pt idx="2">
                  <c:v>Washinghton Navel</c:v>
                </c:pt>
                <c:pt idx="3">
                  <c:v>Tarocco Scire</c:v>
                </c:pt>
                <c:pt idx="4">
                  <c:v>Biondo comune</c:v>
                </c:pt>
                <c:pt idx="5">
                  <c:v>Tarocco Gallo</c:v>
                </c:pt>
                <c:pt idx="6">
                  <c:v>Moro</c:v>
                </c:pt>
                <c:pt idx="7">
                  <c:v>Tarocco nucellare</c:v>
                </c:pt>
                <c:pt idx="8">
                  <c:v>Valencia late</c:v>
                </c:pt>
                <c:pt idx="9">
                  <c:v>Altre varietà</c:v>
                </c:pt>
              </c:strCache>
            </c:strRef>
          </c:cat>
          <c:val>
            <c:numRef>
              <c:f>'Fig. 9'!$J$15</c:f>
              <c:numCache>
                <c:formatCode>General</c:formatCode>
                <c:ptCount val="1"/>
                <c:pt idx="0">
                  <c:v>20.2</c:v>
                </c:pt>
              </c:numCache>
            </c:numRef>
          </c:val>
        </c:ser>
        <c:ser>
          <c:idx val="2"/>
          <c:order val="2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'Fig. 9'!$K$14:$K$23</c:f>
              <c:strCache>
                <c:ptCount val="10"/>
                <c:pt idx="0">
                  <c:v>Tarocco comune</c:v>
                </c:pt>
                <c:pt idx="1">
                  <c:v>Navelina</c:v>
                </c:pt>
                <c:pt idx="2">
                  <c:v>Washinghton Navel</c:v>
                </c:pt>
                <c:pt idx="3">
                  <c:v>Tarocco Scire</c:v>
                </c:pt>
                <c:pt idx="4">
                  <c:v>Biondo comune</c:v>
                </c:pt>
                <c:pt idx="5">
                  <c:v>Tarocco Gallo</c:v>
                </c:pt>
                <c:pt idx="6">
                  <c:v>Moro</c:v>
                </c:pt>
                <c:pt idx="7">
                  <c:v>Tarocco nucellare</c:v>
                </c:pt>
                <c:pt idx="8">
                  <c:v>Valencia late</c:v>
                </c:pt>
                <c:pt idx="9">
                  <c:v>Altre varietà</c:v>
                </c:pt>
              </c:strCache>
            </c:strRef>
          </c:cat>
          <c:val>
            <c:numRef>
              <c:f>'Fig. 9'!$J$16</c:f>
              <c:numCache>
                <c:formatCode>General</c:formatCode>
                <c:ptCount val="1"/>
                <c:pt idx="0">
                  <c:v>10.199999999999999</c:v>
                </c:pt>
              </c:numCache>
            </c:numRef>
          </c:val>
        </c:ser>
        <c:ser>
          <c:idx val="3"/>
          <c:order val="3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'Fig. 9'!$K$14:$K$23</c:f>
              <c:strCache>
                <c:ptCount val="10"/>
                <c:pt idx="0">
                  <c:v>Tarocco comune</c:v>
                </c:pt>
                <c:pt idx="1">
                  <c:v>Navelina</c:v>
                </c:pt>
                <c:pt idx="2">
                  <c:v>Washinghton Navel</c:v>
                </c:pt>
                <c:pt idx="3">
                  <c:v>Tarocco Scire</c:v>
                </c:pt>
                <c:pt idx="4">
                  <c:v>Biondo comune</c:v>
                </c:pt>
                <c:pt idx="5">
                  <c:v>Tarocco Gallo</c:v>
                </c:pt>
                <c:pt idx="6">
                  <c:v>Moro</c:v>
                </c:pt>
                <c:pt idx="7">
                  <c:v>Tarocco nucellare</c:v>
                </c:pt>
                <c:pt idx="8">
                  <c:v>Valencia late</c:v>
                </c:pt>
                <c:pt idx="9">
                  <c:v>Altre varietà</c:v>
                </c:pt>
              </c:strCache>
            </c:strRef>
          </c:cat>
          <c:val>
            <c:numRef>
              <c:f>'Fig. 9'!$J$23</c:f>
              <c:numCache>
                <c:formatCode>General</c:formatCode>
                <c:ptCount val="1"/>
                <c:pt idx="0">
                  <c:v>12.699999999999989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503281</xdr:colOff>
      <xdr:row>9</xdr:row>
      <xdr:rowOff>91080</xdr:rowOff>
    </xdr:from>
    <xdr:ext cx="3059070" cy="2118720"/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542925</xdr:colOff>
      <xdr:row>21</xdr:row>
      <xdr:rowOff>142875</xdr:rowOff>
    </xdr:from>
    <xdr:to>
      <xdr:col>5</xdr:col>
      <xdr:colOff>9525</xdr:colOff>
      <xdr:row>33</xdr:row>
      <xdr:rowOff>95250</xdr:rowOff>
    </xdr:to>
    <xdr:graphicFrame macro="">
      <xdr:nvGraphicFramePr>
        <xdr:cNvPr id="3" name="Grafico 2" title="Composizione specie agro fruttifere 20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619125</xdr:colOff>
      <xdr:row>10</xdr:row>
      <xdr:rowOff>138513</xdr:rowOff>
    </xdr:from>
    <xdr:ext cx="5286375" cy="2528487"/>
    <xdr:graphicFrame macro="">
      <xdr:nvGraphicFramePr>
        <xdr:cNvPr id="2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866774</xdr:colOff>
      <xdr:row>15</xdr:row>
      <xdr:rowOff>0</xdr:rowOff>
    </xdr:from>
    <xdr:to>
      <xdr:col>10</xdr:col>
      <xdr:colOff>390524</xdr:colOff>
      <xdr:row>28</xdr:row>
      <xdr:rowOff>47625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114301</xdr:colOff>
      <xdr:row>36</xdr:row>
      <xdr:rowOff>28575</xdr:rowOff>
    </xdr:from>
    <xdr:to>
      <xdr:col>11</xdr:col>
      <xdr:colOff>266701</xdr:colOff>
      <xdr:row>47</xdr:row>
      <xdr:rowOff>180975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400050</xdr:colOff>
      <xdr:row>54</xdr:row>
      <xdr:rowOff>114300</xdr:rowOff>
    </xdr:from>
    <xdr:to>
      <xdr:col>10</xdr:col>
      <xdr:colOff>533400</xdr:colOff>
      <xdr:row>66</xdr:row>
      <xdr:rowOff>76200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66675</xdr:colOff>
      <xdr:row>20</xdr:row>
      <xdr:rowOff>90486</xdr:rowOff>
    </xdr:from>
    <xdr:to>
      <xdr:col>11</xdr:col>
      <xdr:colOff>276225</xdr:colOff>
      <xdr:row>31</xdr:row>
      <xdr:rowOff>19049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47625</xdr:colOff>
      <xdr:row>3</xdr:row>
      <xdr:rowOff>28575</xdr:rowOff>
    </xdr:from>
    <xdr:to>
      <xdr:col>11</xdr:col>
      <xdr:colOff>323850</xdr:colOff>
      <xdr:row>14</xdr:row>
      <xdr:rowOff>28575</xdr:rowOff>
    </xdr:to>
    <xdr:graphicFrame macro="">
      <xdr:nvGraphicFramePr>
        <xdr:cNvPr id="6" name="Gra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25</xdr:row>
      <xdr:rowOff>161925</xdr:rowOff>
    </xdr:from>
    <xdr:to>
      <xdr:col>11</xdr:col>
      <xdr:colOff>381000</xdr:colOff>
      <xdr:row>38</xdr:row>
      <xdr:rowOff>38100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15</xdr:row>
      <xdr:rowOff>190499</xdr:rowOff>
    </xdr:from>
    <xdr:to>
      <xdr:col>6</xdr:col>
      <xdr:colOff>95250</xdr:colOff>
      <xdr:row>29</xdr:row>
      <xdr:rowOff>123824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9527</xdr:colOff>
      <xdr:row>317</xdr:row>
      <xdr:rowOff>76200</xdr:rowOff>
    </xdr:from>
    <xdr:to>
      <xdr:col>16</xdr:col>
      <xdr:colOff>142875</xdr:colOff>
      <xdr:row>328</xdr:row>
      <xdr:rowOff>19051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352425</xdr:colOff>
      <xdr:row>324</xdr:row>
      <xdr:rowOff>23812</xdr:rowOff>
    </xdr:from>
    <xdr:to>
      <xdr:col>10</xdr:col>
      <xdr:colOff>47625</xdr:colOff>
      <xdr:row>338</xdr:row>
      <xdr:rowOff>100012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981077</xdr:colOff>
      <xdr:row>328</xdr:row>
      <xdr:rowOff>85725</xdr:rowOff>
    </xdr:from>
    <xdr:to>
      <xdr:col>16</xdr:col>
      <xdr:colOff>76201</xdr:colOff>
      <xdr:row>339</xdr:row>
      <xdr:rowOff>19050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opLeftCell="A4" workbookViewId="0">
      <selection activeCell="H12" sqref="H12"/>
    </sheetView>
  </sheetViews>
  <sheetFormatPr defaultRowHeight="15" x14ac:dyDescent="0.25"/>
  <cols>
    <col min="1" max="1" width="23" customWidth="1"/>
  </cols>
  <sheetData>
    <row r="1" spans="1:8" x14ac:dyDescent="0.25">
      <c r="A1" s="16" t="s">
        <v>90</v>
      </c>
    </row>
    <row r="3" spans="1:8" x14ac:dyDescent="0.25">
      <c r="A3" t="s">
        <v>12</v>
      </c>
      <c r="B3" s="1">
        <f>C3/C6</f>
        <v>0.19258432940465081</v>
      </c>
      <c r="C3" s="2">
        <v>369448</v>
      </c>
      <c r="D3" s="2"/>
      <c r="E3" s="2"/>
      <c r="F3" s="2"/>
      <c r="G3" s="2"/>
      <c r="H3" s="2"/>
    </row>
    <row r="4" spans="1:8" x14ac:dyDescent="0.25">
      <c r="A4" t="s">
        <v>13</v>
      </c>
      <c r="B4" s="1">
        <f>C4/C6</f>
        <v>0.57898424183030384</v>
      </c>
      <c r="C4" s="2">
        <v>1110706</v>
      </c>
      <c r="D4" s="2"/>
      <c r="E4" s="2"/>
      <c r="F4" s="2"/>
      <c r="G4" s="2"/>
      <c r="H4" s="2"/>
    </row>
    <row r="5" spans="1:8" x14ac:dyDescent="0.25">
      <c r="A5" t="s">
        <v>14</v>
      </c>
      <c r="B5" s="1">
        <f>C5/C6</f>
        <v>0.22843142876504532</v>
      </c>
      <c r="C5" s="2">
        <v>438216</v>
      </c>
      <c r="D5" s="2"/>
      <c r="E5" s="2"/>
      <c r="F5" s="2"/>
      <c r="G5" s="2"/>
      <c r="H5" s="2"/>
    </row>
    <row r="6" spans="1:8" x14ac:dyDescent="0.25">
      <c r="B6" s="2"/>
      <c r="C6" s="2">
        <f>SUM(C3:C5)</f>
        <v>1918370</v>
      </c>
      <c r="D6" s="2"/>
      <c r="E6" s="2"/>
      <c r="F6" s="2"/>
      <c r="G6" s="2"/>
      <c r="H6" s="2"/>
    </row>
    <row r="7" spans="1:8" x14ac:dyDescent="0.25">
      <c r="B7" s="2"/>
      <c r="C7" s="2"/>
      <c r="D7" s="2"/>
      <c r="E7" s="2"/>
      <c r="F7" s="2"/>
      <c r="G7" s="2"/>
      <c r="H7" s="2"/>
    </row>
    <row r="8" spans="1:8" x14ac:dyDescent="0.25">
      <c r="B8" s="2"/>
      <c r="C8" s="2"/>
      <c r="D8" s="2"/>
      <c r="E8" s="2"/>
      <c r="F8" s="2"/>
      <c r="G8" s="2"/>
      <c r="H8" s="2"/>
    </row>
    <row r="9" spans="1:8" x14ac:dyDescent="0.25">
      <c r="B9" s="2"/>
      <c r="C9" s="2"/>
      <c r="D9" s="2"/>
      <c r="E9" s="2"/>
      <c r="F9" s="2"/>
      <c r="G9" s="2"/>
      <c r="H9" s="2"/>
    </row>
    <row r="10" spans="1:8" x14ac:dyDescent="0.25">
      <c r="B10" s="2"/>
      <c r="C10" s="2"/>
      <c r="D10" s="2"/>
      <c r="E10" s="2"/>
      <c r="F10" s="2"/>
      <c r="G10" s="2"/>
      <c r="H10" s="2"/>
    </row>
    <row r="11" spans="1:8" x14ac:dyDescent="0.25">
      <c r="B11" s="2"/>
      <c r="C11" s="2"/>
      <c r="D11" s="2"/>
      <c r="E11" s="2"/>
      <c r="F11" s="2"/>
      <c r="G11" s="2"/>
      <c r="H11" s="2"/>
    </row>
    <row r="12" spans="1:8" x14ac:dyDescent="0.25">
      <c r="B12" s="2"/>
      <c r="C12" s="2"/>
      <c r="D12" s="2"/>
      <c r="E12" s="2"/>
      <c r="F12" s="2"/>
      <c r="G12" s="2"/>
      <c r="H12" s="2"/>
    </row>
    <row r="13" spans="1:8" x14ac:dyDescent="0.25">
      <c r="B13" s="2"/>
      <c r="C13" s="2"/>
      <c r="D13" s="2"/>
      <c r="E13" s="2"/>
      <c r="F13" s="2"/>
      <c r="G13" s="2"/>
      <c r="H13" s="2"/>
    </row>
    <row r="14" spans="1:8" x14ac:dyDescent="0.25">
      <c r="B14" s="2"/>
      <c r="C14" s="2"/>
      <c r="D14" s="2"/>
      <c r="E14" s="2"/>
      <c r="F14" s="2"/>
      <c r="G14" s="2"/>
      <c r="H14" s="2"/>
    </row>
    <row r="15" spans="1:8" x14ac:dyDescent="0.25">
      <c r="B15" s="2"/>
      <c r="C15" s="2"/>
      <c r="D15" s="2"/>
      <c r="E15" s="2"/>
      <c r="F15" s="2"/>
      <c r="G15" s="2"/>
      <c r="H15" s="2"/>
    </row>
    <row r="16" spans="1:8" x14ac:dyDescent="0.25">
      <c r="B16" s="2"/>
      <c r="C16" s="2"/>
      <c r="D16" s="2"/>
      <c r="E16" s="2"/>
      <c r="F16" s="2"/>
      <c r="G16" s="2"/>
      <c r="H16" s="2"/>
    </row>
    <row r="17" spans="2:8" x14ac:dyDescent="0.25">
      <c r="B17" s="2"/>
      <c r="C17" s="2"/>
      <c r="D17" s="2"/>
      <c r="E17" s="2"/>
      <c r="F17" s="2"/>
      <c r="G17" s="2"/>
      <c r="H17" s="2"/>
    </row>
    <row r="18" spans="2:8" x14ac:dyDescent="0.25">
      <c r="B18" s="2"/>
      <c r="C18" s="2"/>
      <c r="D18" s="2"/>
      <c r="E18" s="2"/>
      <c r="F18" s="2"/>
      <c r="G18" s="2"/>
      <c r="H18" s="2"/>
    </row>
    <row r="19" spans="2:8" x14ac:dyDescent="0.25">
      <c r="B19" s="2"/>
      <c r="C19" s="2"/>
      <c r="D19" s="2"/>
      <c r="E19" s="2"/>
      <c r="F19" s="2"/>
      <c r="G19" s="2"/>
      <c r="H19" s="2"/>
    </row>
    <row r="20" spans="2:8" x14ac:dyDescent="0.25">
      <c r="B20" s="2"/>
      <c r="C20" s="2"/>
      <c r="D20" s="2"/>
      <c r="E20" s="2"/>
      <c r="F20" s="2"/>
      <c r="G20" s="2"/>
      <c r="H20" s="2"/>
    </row>
    <row r="21" spans="2:8" x14ac:dyDescent="0.25">
      <c r="B21" s="2"/>
      <c r="C21" s="2"/>
      <c r="D21" s="2"/>
      <c r="E21" s="2"/>
      <c r="F21" s="2"/>
      <c r="G21" s="2"/>
      <c r="H21" s="2"/>
    </row>
    <row r="22" spans="2:8" x14ac:dyDescent="0.25">
      <c r="B22" s="2"/>
      <c r="C22" s="2"/>
      <c r="D22" s="2"/>
      <c r="E22" s="2"/>
      <c r="F22" s="2"/>
      <c r="G22" s="2"/>
      <c r="H22" s="2"/>
    </row>
    <row r="23" spans="2:8" x14ac:dyDescent="0.25">
      <c r="B23" s="2"/>
      <c r="C23" s="2"/>
      <c r="D23" s="2"/>
      <c r="E23" s="2"/>
      <c r="F23" s="2"/>
      <c r="G23" s="2"/>
      <c r="H23" s="2"/>
    </row>
    <row r="24" spans="2:8" x14ac:dyDescent="0.25">
      <c r="B24" s="2"/>
      <c r="C24" s="2"/>
      <c r="D24" s="2"/>
      <c r="E24" s="2"/>
      <c r="F24" s="2"/>
      <c r="G24" s="2"/>
      <c r="H24" s="2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1"/>
  <sheetViews>
    <sheetView topLeftCell="C1" workbookViewId="0">
      <selection activeCell="F24" sqref="F24"/>
    </sheetView>
  </sheetViews>
  <sheetFormatPr defaultRowHeight="15" x14ac:dyDescent="0.25"/>
  <cols>
    <col min="1" max="1" width="19.140625" customWidth="1"/>
    <col min="2" max="2" width="18.42578125" bestFit="1" customWidth="1"/>
    <col min="3" max="3" width="14.140625" bestFit="1" customWidth="1"/>
    <col min="4" max="4" width="18.42578125" bestFit="1" customWidth="1"/>
    <col min="5" max="5" width="15.7109375" bestFit="1" customWidth="1"/>
    <col min="8" max="8" width="18.42578125" bestFit="1" customWidth="1"/>
    <col min="9" max="9" width="14.140625" bestFit="1" customWidth="1"/>
    <col min="10" max="10" width="18.42578125" bestFit="1" customWidth="1"/>
    <col min="11" max="11" width="14.140625" bestFit="1" customWidth="1"/>
  </cols>
  <sheetData>
    <row r="2" spans="1:13" x14ac:dyDescent="0.25">
      <c r="A2" t="s">
        <v>109</v>
      </c>
    </row>
    <row r="3" spans="1:13" x14ac:dyDescent="0.25">
      <c r="A3" t="s">
        <v>110</v>
      </c>
    </row>
    <row r="5" spans="1:13" x14ac:dyDescent="0.25">
      <c r="A5" t="s">
        <v>111</v>
      </c>
      <c r="B5" s="189" t="s">
        <v>112</v>
      </c>
      <c r="C5" s="189"/>
      <c r="D5" s="189"/>
      <c r="E5" s="189"/>
      <c r="F5" s="189"/>
      <c r="H5" s="189" t="s">
        <v>113</v>
      </c>
      <c r="I5" s="189"/>
      <c r="J5" s="189"/>
      <c r="K5" s="189"/>
      <c r="L5" s="189"/>
    </row>
    <row r="6" spans="1:13" x14ac:dyDescent="0.25">
      <c r="B6">
        <v>2010</v>
      </c>
      <c r="D6">
        <v>2012</v>
      </c>
      <c r="F6" t="s">
        <v>116</v>
      </c>
      <c r="H6">
        <v>2010</v>
      </c>
      <c r="J6">
        <v>2012</v>
      </c>
      <c r="L6" t="s">
        <v>116</v>
      </c>
    </row>
    <row r="7" spans="1:13" x14ac:dyDescent="0.25">
      <c r="F7" t="s">
        <v>117</v>
      </c>
      <c r="L7" t="s">
        <v>117</v>
      </c>
    </row>
    <row r="8" spans="1:13" x14ac:dyDescent="0.25">
      <c r="B8" t="s">
        <v>98</v>
      </c>
      <c r="C8" t="s">
        <v>144</v>
      </c>
      <c r="D8" t="s">
        <v>98</v>
      </c>
      <c r="E8" t="s">
        <v>144</v>
      </c>
      <c r="H8" t="s">
        <v>98</v>
      </c>
      <c r="I8" t="s">
        <v>144</v>
      </c>
      <c r="J8" t="s">
        <v>98</v>
      </c>
      <c r="K8" t="s">
        <v>144</v>
      </c>
    </row>
    <row r="9" spans="1:13" x14ac:dyDescent="0.25">
      <c r="A9" t="s">
        <v>119</v>
      </c>
      <c r="B9" s="15">
        <v>1020</v>
      </c>
      <c r="C9" s="12">
        <f>B9/$B$31*100</f>
        <v>9.0801456384143581E-2</v>
      </c>
      <c r="D9">
        <v>217</v>
      </c>
      <c r="E9" s="12">
        <f>D9/$D$31*100</f>
        <v>1.9537123235131529E-2</v>
      </c>
      <c r="F9" s="162">
        <f>(D9-B9)/B9*100</f>
        <v>-78.725490196078425</v>
      </c>
      <c r="G9" s="163"/>
      <c r="H9" s="163">
        <v>11</v>
      </c>
      <c r="I9" s="163" t="s">
        <v>120</v>
      </c>
      <c r="J9" s="163"/>
      <c r="K9" s="163" t="s">
        <v>121</v>
      </c>
      <c r="L9" s="162">
        <f>(J9-H9)/H9*100</f>
        <v>-100</v>
      </c>
      <c r="M9" s="163"/>
    </row>
    <row r="10" spans="1:13" x14ac:dyDescent="0.25">
      <c r="A10" t="s">
        <v>123</v>
      </c>
      <c r="B10">
        <v>45</v>
      </c>
      <c r="C10" s="12">
        <f t="shared" ref="C10:C31" si="0">B10/$B$31*100</f>
        <v>4.0059466051828047E-3</v>
      </c>
      <c r="D10" t="s">
        <v>121</v>
      </c>
      <c r="E10" s="12"/>
      <c r="F10" s="162"/>
      <c r="G10" s="163"/>
      <c r="H10" s="163">
        <v>1</v>
      </c>
      <c r="I10" s="163" t="s">
        <v>120</v>
      </c>
      <c r="J10" s="163"/>
      <c r="K10" s="163" t="s">
        <v>121</v>
      </c>
      <c r="L10" s="162">
        <f t="shared" ref="L10:L31" si="1">(J10-H10)/H10*100</f>
        <v>-100</v>
      </c>
      <c r="M10" s="163"/>
    </row>
    <row r="11" spans="1:13" x14ac:dyDescent="0.25">
      <c r="A11" t="s">
        <v>124</v>
      </c>
      <c r="B11" s="15">
        <v>1963</v>
      </c>
      <c r="C11" s="12">
        <f t="shared" si="0"/>
        <v>0.17474829302164099</v>
      </c>
      <c r="D11" s="15">
        <v>1798</v>
      </c>
      <c r="E11" s="12">
        <f t="shared" ref="E11:E31" si="2">D11/$D$31*100</f>
        <v>0.16187902109108981</v>
      </c>
      <c r="F11" s="162">
        <f t="shared" ref="F11:F31" si="3">(D11-B11)/B11*100</f>
        <v>-8.4055017829852261</v>
      </c>
      <c r="G11" s="163"/>
      <c r="H11" s="163">
        <v>26</v>
      </c>
      <c r="I11" s="163" t="s">
        <v>120</v>
      </c>
      <c r="J11" s="163">
        <v>6</v>
      </c>
      <c r="K11" s="163" t="s">
        <v>120</v>
      </c>
      <c r="L11" s="162">
        <f t="shared" si="1"/>
        <v>-76.923076923076934</v>
      </c>
      <c r="M11" s="163"/>
    </row>
    <row r="12" spans="1:13" x14ac:dyDescent="0.25">
      <c r="A12" t="s">
        <v>125</v>
      </c>
      <c r="B12">
        <v>394</v>
      </c>
      <c r="C12" s="12">
        <f t="shared" si="0"/>
        <v>3.5074288054267225E-2</v>
      </c>
      <c r="D12">
        <v>674</v>
      </c>
      <c r="E12" s="12">
        <f t="shared" si="2"/>
        <v>6.0682124702666596E-2</v>
      </c>
      <c r="F12" s="162">
        <f t="shared" si="3"/>
        <v>71.065989847715741</v>
      </c>
      <c r="G12" s="163"/>
      <c r="H12" s="163">
        <v>8</v>
      </c>
      <c r="I12" s="163" t="s">
        <v>120</v>
      </c>
      <c r="J12" s="163"/>
      <c r="K12" s="163" t="s">
        <v>121</v>
      </c>
      <c r="L12" s="162">
        <f t="shared" si="1"/>
        <v>-100</v>
      </c>
      <c r="M12" s="163"/>
    </row>
    <row r="13" spans="1:13" x14ac:dyDescent="0.25">
      <c r="A13" t="s">
        <v>126</v>
      </c>
      <c r="B13">
        <v>11</v>
      </c>
      <c r="C13" s="12">
        <f t="shared" si="0"/>
        <v>9.7923139237801886E-4</v>
      </c>
      <c r="D13" t="s">
        <v>121</v>
      </c>
      <c r="E13" s="12"/>
      <c r="F13" s="162"/>
      <c r="G13" s="163"/>
      <c r="H13" s="163" t="s">
        <v>121</v>
      </c>
      <c r="I13" s="163" t="s">
        <v>121</v>
      </c>
      <c r="J13" s="163"/>
      <c r="K13" s="163" t="s">
        <v>121</v>
      </c>
      <c r="L13" s="162"/>
      <c r="M13" s="163"/>
    </row>
    <row r="14" spans="1:13" x14ac:dyDescent="0.25">
      <c r="A14" t="s">
        <v>127</v>
      </c>
      <c r="B14">
        <v>383</v>
      </c>
      <c r="C14" s="12">
        <f t="shared" si="0"/>
        <v>3.4095056661889202E-2</v>
      </c>
      <c r="D14">
        <v>674</v>
      </c>
      <c r="E14" s="12">
        <f t="shared" si="2"/>
        <v>6.0682124702666596E-2</v>
      </c>
      <c r="F14" s="162">
        <f t="shared" si="3"/>
        <v>75.979112271540473</v>
      </c>
      <c r="G14" s="163"/>
      <c r="H14" s="163">
        <v>8</v>
      </c>
      <c r="I14" s="163" t="s">
        <v>120</v>
      </c>
      <c r="J14" s="163"/>
      <c r="K14" s="163" t="s">
        <v>121</v>
      </c>
      <c r="L14" s="162">
        <f t="shared" si="1"/>
        <v>-100</v>
      </c>
      <c r="M14" s="163"/>
    </row>
    <row r="15" spans="1:13" x14ac:dyDescent="0.25">
      <c r="A15" t="s">
        <v>128</v>
      </c>
      <c r="B15" s="15">
        <v>5180</v>
      </c>
      <c r="C15" s="12">
        <f t="shared" si="0"/>
        <v>0.46112896477437615</v>
      </c>
      <c r="D15" s="15">
        <v>4630</v>
      </c>
      <c r="E15" s="12">
        <f t="shared" si="2"/>
        <v>0.41685198423345154</v>
      </c>
      <c r="F15" s="162">
        <f t="shared" si="3"/>
        <v>-10.617760617760617</v>
      </c>
      <c r="G15" s="163"/>
      <c r="H15" s="163">
        <v>20</v>
      </c>
      <c r="I15" s="163" t="s">
        <v>120</v>
      </c>
      <c r="J15" s="163"/>
      <c r="K15" s="163" t="s">
        <v>121</v>
      </c>
      <c r="L15" s="162">
        <f t="shared" si="1"/>
        <v>-100</v>
      </c>
      <c r="M15" s="163"/>
    </row>
    <row r="16" spans="1:13" x14ac:dyDescent="0.25">
      <c r="A16" t="s">
        <v>129</v>
      </c>
      <c r="B16">
        <v>425</v>
      </c>
      <c r="C16" s="12">
        <f t="shared" si="0"/>
        <v>3.7833940160059823E-2</v>
      </c>
      <c r="D16">
        <v>351</v>
      </c>
      <c r="E16" s="12">
        <f t="shared" si="2"/>
        <v>3.1601521914890164E-2</v>
      </c>
      <c r="F16" s="162">
        <f t="shared" si="3"/>
        <v>-17.411764705882351</v>
      </c>
      <c r="G16" s="163"/>
      <c r="H16" s="163">
        <v>1</v>
      </c>
      <c r="I16" s="163" t="s">
        <v>120</v>
      </c>
      <c r="J16" s="163"/>
      <c r="K16" s="163" t="s">
        <v>121</v>
      </c>
      <c r="L16" s="162">
        <f t="shared" si="1"/>
        <v>-100</v>
      </c>
      <c r="M16" s="163"/>
    </row>
    <row r="17" spans="1:13" x14ac:dyDescent="0.25">
      <c r="A17" t="s">
        <v>130</v>
      </c>
      <c r="B17" s="15">
        <v>11108</v>
      </c>
      <c r="C17" s="12">
        <f t="shared" si="0"/>
        <v>0.98884566423045761</v>
      </c>
      <c r="D17" s="15">
        <v>11177</v>
      </c>
      <c r="E17" s="12">
        <f t="shared" si="2"/>
        <v>1.0062968958482263</v>
      </c>
      <c r="F17" s="162">
        <f t="shared" si="3"/>
        <v>0.62117392870003596</v>
      </c>
      <c r="G17" s="163"/>
      <c r="H17" s="163">
        <v>43</v>
      </c>
      <c r="I17" s="163" t="s">
        <v>120</v>
      </c>
      <c r="J17" s="163">
        <v>55</v>
      </c>
      <c r="K17" s="163" t="s">
        <v>120</v>
      </c>
      <c r="L17" s="162">
        <f t="shared" si="1"/>
        <v>27.906976744186046</v>
      </c>
      <c r="M17" s="163"/>
    </row>
    <row r="18" spans="1:13" x14ac:dyDescent="0.25">
      <c r="A18" t="s">
        <v>131</v>
      </c>
      <c r="B18" s="15">
        <v>3814</v>
      </c>
      <c r="C18" s="12">
        <f t="shared" si="0"/>
        <v>0.33952623004816035</v>
      </c>
      <c r="D18" s="15">
        <v>3024</v>
      </c>
      <c r="E18" s="12">
        <f t="shared" si="2"/>
        <v>0.27225926572828452</v>
      </c>
      <c r="F18" s="162">
        <f t="shared" si="3"/>
        <v>-20.713162034609333</v>
      </c>
      <c r="G18" s="163"/>
      <c r="H18" s="163" t="s">
        <v>121</v>
      </c>
      <c r="I18" s="163" t="s">
        <v>121</v>
      </c>
      <c r="J18" s="163"/>
      <c r="K18" s="163" t="s">
        <v>121</v>
      </c>
      <c r="L18" s="162"/>
      <c r="M18" s="163"/>
    </row>
    <row r="19" spans="1:13" x14ac:dyDescent="0.25">
      <c r="A19" t="s">
        <v>132</v>
      </c>
      <c r="B19" s="15">
        <v>91907</v>
      </c>
      <c r="C19" s="12">
        <f t="shared" si="0"/>
        <v>8.1816563253896906</v>
      </c>
      <c r="D19" s="15">
        <v>89897</v>
      </c>
      <c r="E19" s="12">
        <f t="shared" si="2"/>
        <v>8.0936809560765841</v>
      </c>
      <c r="F19" s="162">
        <f t="shared" si="3"/>
        <v>-2.1869933737364944</v>
      </c>
      <c r="G19" s="163"/>
      <c r="H19" s="163">
        <v>62</v>
      </c>
      <c r="I19" s="163" t="s">
        <v>120</v>
      </c>
      <c r="J19" s="163"/>
      <c r="K19" s="163" t="s">
        <v>121</v>
      </c>
      <c r="L19" s="162">
        <f t="shared" si="1"/>
        <v>-100</v>
      </c>
      <c r="M19" s="163"/>
    </row>
    <row r="20" spans="1:13" x14ac:dyDescent="0.25">
      <c r="A20" t="s">
        <v>133</v>
      </c>
      <c r="B20" s="15">
        <v>30387</v>
      </c>
      <c r="C20" s="12">
        <f t="shared" si="0"/>
        <v>2.7050822109264421</v>
      </c>
      <c r="D20" s="15">
        <v>29165</v>
      </c>
      <c r="E20" s="12">
        <f t="shared" si="2"/>
        <v>2.6258073693668713</v>
      </c>
      <c r="F20" s="162">
        <f t="shared" si="3"/>
        <v>-4.0214565439168064</v>
      </c>
      <c r="G20" s="163"/>
      <c r="H20" s="163">
        <v>2</v>
      </c>
      <c r="I20" s="163" t="s">
        <v>120</v>
      </c>
      <c r="J20" s="163"/>
      <c r="K20" s="163" t="s">
        <v>121</v>
      </c>
      <c r="L20" s="162">
        <f t="shared" si="1"/>
        <v>-100</v>
      </c>
      <c r="M20" s="163"/>
    </row>
    <row r="21" spans="1:13" x14ac:dyDescent="0.25">
      <c r="A21" t="s">
        <v>134</v>
      </c>
      <c r="B21" s="15">
        <v>13515</v>
      </c>
      <c r="C21" s="12">
        <f t="shared" si="0"/>
        <v>1.2031192970899025</v>
      </c>
      <c r="D21" s="15">
        <v>12936</v>
      </c>
      <c r="E21" s="12">
        <f t="shared" si="2"/>
        <v>1.1646646367265505</v>
      </c>
      <c r="F21" s="162">
        <f t="shared" si="3"/>
        <v>-4.2841287458379576</v>
      </c>
      <c r="G21" s="163"/>
      <c r="H21" s="163">
        <v>38</v>
      </c>
      <c r="I21" s="163" t="s">
        <v>120</v>
      </c>
      <c r="J21" s="163">
        <v>5</v>
      </c>
      <c r="K21" s="163" t="s">
        <v>120</v>
      </c>
      <c r="L21" s="162">
        <f t="shared" si="1"/>
        <v>-86.842105263157904</v>
      </c>
      <c r="M21" s="163"/>
    </row>
    <row r="22" spans="1:13" x14ac:dyDescent="0.25">
      <c r="A22" t="s">
        <v>135</v>
      </c>
      <c r="B22" s="15">
        <v>67438</v>
      </c>
      <c r="C22" s="12">
        <f t="shared" si="0"/>
        <v>6.0034006035626222</v>
      </c>
      <c r="D22" s="15">
        <v>67703</v>
      </c>
      <c r="E22" s="12">
        <f t="shared" si="2"/>
        <v>6.0954924165350688</v>
      </c>
      <c r="F22" s="162">
        <f t="shared" si="3"/>
        <v>0.39295352768468816</v>
      </c>
      <c r="G22" s="163"/>
      <c r="H22" s="163">
        <v>570</v>
      </c>
      <c r="I22" s="163">
        <v>0.5</v>
      </c>
      <c r="J22" s="163">
        <v>510</v>
      </c>
      <c r="K22" s="163">
        <v>0.4</v>
      </c>
      <c r="L22" s="162">
        <f t="shared" si="1"/>
        <v>-10.526315789473683</v>
      </c>
      <c r="M22" s="163"/>
    </row>
    <row r="23" spans="1:13" x14ac:dyDescent="0.25">
      <c r="A23" t="s">
        <v>136</v>
      </c>
      <c r="B23" s="15">
        <v>42983</v>
      </c>
      <c r="C23" s="12">
        <f t="shared" si="0"/>
        <v>3.8263911762349445</v>
      </c>
      <c r="D23" s="15">
        <v>40929</v>
      </c>
      <c r="E23" s="12">
        <f t="shared" si="2"/>
        <v>3.684953534058518</v>
      </c>
      <c r="F23" s="162">
        <f t="shared" si="3"/>
        <v>-4.7786334132098736</v>
      </c>
      <c r="G23" s="163"/>
      <c r="H23" s="163">
        <v>29</v>
      </c>
      <c r="I23" s="163" t="s">
        <v>120</v>
      </c>
      <c r="J23" s="163">
        <v>1</v>
      </c>
      <c r="K23" s="163" t="s">
        <v>120</v>
      </c>
      <c r="L23" s="162">
        <f t="shared" si="1"/>
        <v>-96.551724137931032</v>
      </c>
      <c r="M23" s="163"/>
    </row>
    <row r="24" spans="1:13" x14ac:dyDescent="0.25">
      <c r="A24" t="s">
        <v>137</v>
      </c>
      <c r="B24" s="15">
        <v>15044</v>
      </c>
      <c r="C24" s="12">
        <f t="shared" si="0"/>
        <v>1.3392324606304469</v>
      </c>
      <c r="D24" s="15">
        <v>13848</v>
      </c>
      <c r="E24" s="12">
        <f t="shared" si="2"/>
        <v>1.2467745740096838</v>
      </c>
      <c r="F24" s="162">
        <f t="shared" si="3"/>
        <v>-7.9500132943366122</v>
      </c>
      <c r="G24" s="163"/>
      <c r="H24" s="163">
        <v>20</v>
      </c>
      <c r="I24" s="163" t="s">
        <v>120</v>
      </c>
      <c r="J24" s="163"/>
      <c r="K24" s="163" t="s">
        <v>121</v>
      </c>
      <c r="L24" s="162">
        <f t="shared" si="1"/>
        <v>-100</v>
      </c>
      <c r="M24" s="163"/>
    </row>
    <row r="25" spans="1:13" x14ac:dyDescent="0.25">
      <c r="A25" t="s">
        <v>138</v>
      </c>
      <c r="B25" s="15">
        <v>72623</v>
      </c>
      <c r="C25" s="12">
        <f t="shared" si="0"/>
        <v>6.4649746735153517</v>
      </c>
      <c r="D25" s="15">
        <v>71640</v>
      </c>
      <c r="E25" s="12">
        <f t="shared" si="2"/>
        <v>6.449951652372456</v>
      </c>
      <c r="F25" s="162">
        <f t="shared" si="3"/>
        <v>-1.3535656747862248</v>
      </c>
      <c r="G25" s="163"/>
      <c r="H25" s="165">
        <v>1766</v>
      </c>
      <c r="I25" s="163">
        <v>1.4</v>
      </c>
      <c r="J25" s="165">
        <v>1674</v>
      </c>
      <c r="K25" s="163">
        <v>1.3</v>
      </c>
      <c r="L25" s="162">
        <f t="shared" si="1"/>
        <v>-5.2095130237825593</v>
      </c>
      <c r="M25" s="163"/>
    </row>
    <row r="26" spans="1:13" x14ac:dyDescent="0.25">
      <c r="A26" t="s">
        <v>139</v>
      </c>
      <c r="B26" s="15">
        <v>373285</v>
      </c>
      <c r="C26" s="12">
        <f t="shared" si="0"/>
        <v>33.230217300348073</v>
      </c>
      <c r="D26" s="15">
        <v>378139</v>
      </c>
      <c r="E26" s="12">
        <f t="shared" si="2"/>
        <v>34.044922778845162</v>
      </c>
      <c r="F26" s="162">
        <f t="shared" si="3"/>
        <v>1.300346919913739</v>
      </c>
      <c r="G26" s="163"/>
      <c r="H26" s="165">
        <v>9045</v>
      </c>
      <c r="I26" s="163">
        <v>7.3</v>
      </c>
      <c r="J26" s="165">
        <v>8545</v>
      </c>
      <c r="K26" s="163">
        <v>6.9</v>
      </c>
      <c r="L26" s="162">
        <f t="shared" si="1"/>
        <v>-5.5279159756771694</v>
      </c>
      <c r="M26" s="163"/>
    </row>
    <row r="27" spans="1:13" x14ac:dyDescent="0.25">
      <c r="A27" t="s">
        <v>140</v>
      </c>
      <c r="B27" s="15">
        <v>28002</v>
      </c>
      <c r="C27" s="12">
        <f t="shared" si="0"/>
        <v>2.4927670408517533</v>
      </c>
      <c r="D27" s="15">
        <v>27700</v>
      </c>
      <c r="E27" s="12">
        <f t="shared" si="2"/>
        <v>2.4939092793232414</v>
      </c>
      <c r="F27" s="162">
        <f t="shared" si="3"/>
        <v>-1.0784943932576245</v>
      </c>
      <c r="G27" s="163"/>
      <c r="H27" s="165">
        <v>6325</v>
      </c>
      <c r="I27" s="163">
        <v>5.0999999999999996</v>
      </c>
      <c r="J27" s="165">
        <v>5977</v>
      </c>
      <c r="K27" s="163">
        <v>4.8</v>
      </c>
      <c r="L27" s="162">
        <f t="shared" si="1"/>
        <v>-5.5019762845849796</v>
      </c>
      <c r="M27" s="163"/>
    </row>
    <row r="28" spans="1:13" x14ac:dyDescent="0.25">
      <c r="A28" t="s">
        <v>141</v>
      </c>
      <c r="B28" s="15">
        <v>185915</v>
      </c>
      <c r="C28" s="12">
        <f t="shared" si="0"/>
        <v>16.55034584672358</v>
      </c>
      <c r="D28" s="15">
        <v>182468</v>
      </c>
      <c r="E28" s="12">
        <f t="shared" si="2"/>
        <v>16.428109688792532</v>
      </c>
      <c r="F28" s="162">
        <f t="shared" si="3"/>
        <v>-1.8540730979210929</v>
      </c>
      <c r="G28" s="163"/>
      <c r="H28" s="165">
        <v>32393</v>
      </c>
      <c r="I28" s="163">
        <v>26.1</v>
      </c>
      <c r="J28" s="165">
        <v>33067</v>
      </c>
      <c r="K28" s="163">
        <v>26.6</v>
      </c>
      <c r="L28" s="162">
        <f t="shared" si="1"/>
        <v>2.0806964467631897</v>
      </c>
      <c r="M28" s="163"/>
    </row>
    <row r="29" spans="1:13" x14ac:dyDescent="0.25">
      <c r="A29" t="s">
        <v>142</v>
      </c>
      <c r="B29" s="15">
        <v>141810</v>
      </c>
      <c r="C29" s="12">
        <f t="shared" si="0"/>
        <v>12.62407306846608</v>
      </c>
      <c r="D29" s="15">
        <v>138261</v>
      </c>
      <c r="E29" s="12">
        <f t="shared" si="2"/>
        <v>12.44802855120977</v>
      </c>
      <c r="F29" s="162">
        <f t="shared" si="3"/>
        <v>-2.5026443833298075</v>
      </c>
      <c r="G29" s="163"/>
      <c r="H29" s="165">
        <v>70114</v>
      </c>
      <c r="I29" s="163">
        <v>56.5</v>
      </c>
      <c r="J29" s="165">
        <v>70845</v>
      </c>
      <c r="K29" s="163">
        <v>56.9</v>
      </c>
      <c r="L29" s="162">
        <f t="shared" si="1"/>
        <v>1.0425877856062982</v>
      </c>
      <c r="M29" s="163"/>
    </row>
    <row r="30" spans="1:13" x14ac:dyDescent="0.25">
      <c r="A30" t="s">
        <v>143</v>
      </c>
      <c r="B30" s="15">
        <v>36472</v>
      </c>
      <c r="C30" s="12">
        <f t="shared" si="0"/>
        <v>3.2467752129828273</v>
      </c>
      <c r="D30" s="15">
        <v>36149</v>
      </c>
      <c r="E30" s="12">
        <f t="shared" si="2"/>
        <v>3.254596625929814</v>
      </c>
      <c r="F30" s="162">
        <f t="shared" si="3"/>
        <v>-0.88561087957885498</v>
      </c>
      <c r="G30" s="163"/>
      <c r="H30" s="165">
        <v>3899</v>
      </c>
      <c r="I30" s="163">
        <v>3.1</v>
      </c>
      <c r="J30" s="165">
        <v>3810</v>
      </c>
      <c r="K30" s="163">
        <v>3.1</v>
      </c>
      <c r="L30" s="162">
        <f t="shared" si="1"/>
        <v>-2.2826365734803797</v>
      </c>
      <c r="M30" s="163"/>
    </row>
    <row r="31" spans="1:13" s="109" customFormat="1" x14ac:dyDescent="0.25">
      <c r="A31" s="109" t="s">
        <v>11</v>
      </c>
      <c r="B31" s="110">
        <f>SUM(B9:B30)-B12</f>
        <v>1123330</v>
      </c>
      <c r="C31" s="111">
        <f t="shared" si="0"/>
        <v>100</v>
      </c>
      <c r="D31" s="112">
        <f>SUM(D9:D30)-D12</f>
        <v>1110706</v>
      </c>
      <c r="E31" s="111">
        <f t="shared" si="2"/>
        <v>100</v>
      </c>
      <c r="F31" s="164">
        <f t="shared" si="3"/>
        <v>-1.1238015543072828</v>
      </c>
      <c r="G31" s="163"/>
      <c r="H31" s="166">
        <f>SUM(H9:H30)-H12</f>
        <v>124373</v>
      </c>
      <c r="I31" s="166">
        <f>I22+SUM(I25:I30)</f>
        <v>100</v>
      </c>
      <c r="J31" s="166">
        <f>SUM(J9:J30)-J12</f>
        <v>124495</v>
      </c>
      <c r="K31" s="166">
        <f>K22+SUM(K25:K30)</f>
        <v>100</v>
      </c>
      <c r="L31" s="164">
        <f t="shared" si="1"/>
        <v>9.8092029620576823E-2</v>
      </c>
      <c r="M31" s="163"/>
    </row>
  </sheetData>
  <mergeCells count="2">
    <mergeCell ref="B5:F5"/>
    <mergeCell ref="H5:L5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4"/>
  <sheetViews>
    <sheetView topLeftCell="A6" workbookViewId="0">
      <selection activeCell="K18" sqref="K18"/>
    </sheetView>
  </sheetViews>
  <sheetFormatPr defaultRowHeight="15" x14ac:dyDescent="0.25"/>
  <cols>
    <col min="14" max="14" width="10.42578125" bestFit="1" customWidth="1"/>
  </cols>
  <sheetData>
    <row r="2" spans="1:14" x14ac:dyDescent="0.25">
      <c r="A2" s="190" t="s">
        <v>145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</row>
    <row r="3" spans="1:14" x14ac:dyDescent="0.25">
      <c r="A3" s="191" t="s">
        <v>146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</row>
    <row r="4" spans="1:14" ht="15.75" thickBot="1" x14ac:dyDescent="0.3">
      <c r="A4" s="192"/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</row>
    <row r="5" spans="1:14" ht="15.75" thickBot="1" x14ac:dyDescent="0.3">
      <c r="A5" s="193" t="s">
        <v>111</v>
      </c>
      <c r="B5" s="196" t="s">
        <v>147</v>
      </c>
      <c r="C5" s="196"/>
      <c r="D5" s="196"/>
      <c r="E5" s="196"/>
      <c r="F5" s="196"/>
      <c r="G5" s="196"/>
      <c r="H5" s="102"/>
      <c r="I5" s="196" t="s">
        <v>148</v>
      </c>
      <c r="J5" s="196"/>
      <c r="K5" s="196"/>
      <c r="L5" s="196"/>
      <c r="M5" s="196"/>
      <c r="N5" s="196"/>
    </row>
    <row r="6" spans="1:14" ht="24" x14ac:dyDescent="0.25">
      <c r="A6" s="194"/>
      <c r="B6" s="197" t="s">
        <v>114</v>
      </c>
      <c r="C6" s="197"/>
      <c r="D6" s="200"/>
      <c r="E6" s="202" t="s">
        <v>115</v>
      </c>
      <c r="F6" s="202"/>
      <c r="G6" s="105" t="s">
        <v>116</v>
      </c>
      <c r="H6" s="205"/>
      <c r="I6" s="197" t="s">
        <v>114</v>
      </c>
      <c r="J6" s="197"/>
      <c r="K6" s="200"/>
      <c r="L6" s="202" t="s">
        <v>115</v>
      </c>
      <c r="M6" s="202"/>
      <c r="N6" s="105"/>
    </row>
    <row r="7" spans="1:14" ht="24" x14ac:dyDescent="0.25">
      <c r="A7" s="194"/>
      <c r="B7" s="198"/>
      <c r="C7" s="198"/>
      <c r="D7" s="201"/>
      <c r="E7" s="203"/>
      <c r="F7" s="203"/>
      <c r="G7" s="104" t="s">
        <v>117</v>
      </c>
      <c r="H7" s="205"/>
      <c r="I7" s="198"/>
      <c r="J7" s="198"/>
      <c r="K7" s="201"/>
      <c r="L7" s="203"/>
      <c r="M7" s="203"/>
      <c r="N7" s="114" t="s">
        <v>149</v>
      </c>
    </row>
    <row r="8" spans="1:14" x14ac:dyDescent="0.25">
      <c r="A8" s="194"/>
      <c r="B8" s="198"/>
      <c r="C8" s="198"/>
      <c r="D8" s="201"/>
      <c r="E8" s="203"/>
      <c r="F8" s="203"/>
      <c r="G8" s="104"/>
      <c r="H8" s="205"/>
      <c r="I8" s="198"/>
      <c r="J8" s="198"/>
      <c r="K8" s="201"/>
      <c r="L8" s="203"/>
      <c r="M8" s="203"/>
      <c r="N8" s="114" t="s">
        <v>150</v>
      </c>
    </row>
    <row r="9" spans="1:14" ht="15.75" thickBot="1" x14ac:dyDescent="0.3">
      <c r="A9" s="194"/>
      <c r="B9" s="199"/>
      <c r="C9" s="199"/>
      <c r="D9" s="201"/>
      <c r="E9" s="204"/>
      <c r="F9" s="204"/>
      <c r="G9" s="67"/>
      <c r="H9" s="205"/>
      <c r="I9" s="199"/>
      <c r="J9" s="199"/>
      <c r="K9" s="201"/>
      <c r="L9" s="204"/>
      <c r="M9" s="204"/>
      <c r="N9" s="104" t="s">
        <v>151</v>
      </c>
    </row>
    <row r="10" spans="1:14" x14ac:dyDescent="0.25">
      <c r="A10" s="194"/>
      <c r="B10" s="207" t="s">
        <v>98</v>
      </c>
      <c r="C10" s="200" t="s">
        <v>118</v>
      </c>
      <c r="D10" s="210"/>
      <c r="E10" s="211" t="s">
        <v>98</v>
      </c>
      <c r="F10" s="213" t="s">
        <v>152</v>
      </c>
      <c r="G10" s="67"/>
      <c r="H10" s="205"/>
      <c r="I10" s="207" t="s">
        <v>98</v>
      </c>
      <c r="J10" s="200" t="s">
        <v>118</v>
      </c>
      <c r="K10" s="210"/>
      <c r="L10" s="211" t="s">
        <v>98</v>
      </c>
      <c r="M10" s="211" t="s">
        <v>118</v>
      </c>
      <c r="N10" s="104"/>
    </row>
    <row r="11" spans="1:14" ht="15.75" thickBot="1" x14ac:dyDescent="0.3">
      <c r="A11" s="195"/>
      <c r="B11" s="208"/>
      <c r="C11" s="209"/>
      <c r="D11" s="208"/>
      <c r="E11" s="212"/>
      <c r="F11" s="214"/>
      <c r="G11" s="106"/>
      <c r="H11" s="206"/>
      <c r="I11" s="208"/>
      <c r="J11" s="209"/>
      <c r="K11" s="208"/>
      <c r="L11" s="212"/>
      <c r="M11" s="212"/>
      <c r="N11" s="106"/>
    </row>
    <row r="12" spans="1:14" ht="15.75" thickBot="1" x14ac:dyDescent="0.3">
      <c r="A12" s="115" t="s">
        <v>119</v>
      </c>
      <c r="B12" s="116">
        <v>4794</v>
      </c>
      <c r="C12" s="130">
        <f>B12/$B$34*100</f>
        <v>8.7592041073614588</v>
      </c>
      <c r="D12" s="117"/>
      <c r="E12" s="118">
        <v>4761</v>
      </c>
      <c r="F12" s="167">
        <f>E12/$E$34*100</f>
        <v>9.1117873342136981</v>
      </c>
      <c r="G12" s="167">
        <f>(E12-B12)/B12*100</f>
        <v>-0.68836045056320405</v>
      </c>
      <c r="H12" s="168"/>
      <c r="I12" s="169">
        <v>1198</v>
      </c>
      <c r="J12" s="167">
        <f>I12/$I$34*100</f>
        <v>3.6815094803478687</v>
      </c>
      <c r="K12" s="170"/>
      <c r="L12" s="171">
        <v>1315</v>
      </c>
      <c r="M12" s="167">
        <f>L12/$L$34*100</f>
        <v>4.3567571149322459</v>
      </c>
      <c r="N12" s="167">
        <f>(L12-I12)/I12*100</f>
        <v>9.7662771285475785</v>
      </c>
    </row>
    <row r="13" spans="1:14" ht="15.75" thickBot="1" x14ac:dyDescent="0.3">
      <c r="A13" s="115" t="s">
        <v>123</v>
      </c>
      <c r="B13" s="117">
        <v>188</v>
      </c>
      <c r="C13" s="130">
        <f t="shared" ref="C13:C34" si="0">B13/$B$34*100</f>
        <v>0.34349820028868466</v>
      </c>
      <c r="D13" s="117"/>
      <c r="E13" s="119">
        <v>181</v>
      </c>
      <c r="F13" s="167">
        <f t="shared" ref="F13:F34" si="1">E13/$E$34*100</f>
        <v>0.34640485349562689</v>
      </c>
      <c r="G13" s="167">
        <f t="shared" ref="G13:G34" si="2">(E13-B13)/B13*100</f>
        <v>-3.7234042553191489</v>
      </c>
      <c r="H13" s="168"/>
      <c r="I13" s="170">
        <v>5</v>
      </c>
      <c r="J13" s="167">
        <f t="shared" ref="J13:J34" si="3">I13/$I$34*100</f>
        <v>1.5365231554039519E-2</v>
      </c>
      <c r="K13" s="170"/>
      <c r="L13" s="172"/>
      <c r="M13" s="167"/>
      <c r="N13" s="167">
        <f>(L13-I13)/I13*100</f>
        <v>-100</v>
      </c>
    </row>
    <row r="14" spans="1:14" ht="15.75" thickBot="1" x14ac:dyDescent="0.3">
      <c r="A14" s="115" t="s">
        <v>124</v>
      </c>
      <c r="B14" s="116">
        <v>1764</v>
      </c>
      <c r="C14" s="130">
        <f t="shared" si="0"/>
        <v>3.2230363048363819</v>
      </c>
      <c r="D14" s="117"/>
      <c r="E14" s="118">
        <v>1901</v>
      </c>
      <c r="F14" s="167">
        <f t="shared" si="1"/>
        <v>3.6382078811888769</v>
      </c>
      <c r="G14" s="167">
        <f t="shared" si="2"/>
        <v>7.766439909297052</v>
      </c>
      <c r="H14" s="168"/>
      <c r="I14" s="169">
        <v>1020</v>
      </c>
      <c r="J14" s="167">
        <f t="shared" si="3"/>
        <v>3.1345072370240619</v>
      </c>
      <c r="K14" s="170"/>
      <c r="L14" s="171">
        <v>1090</v>
      </c>
      <c r="M14" s="167">
        <f t="shared" ref="M14:M34" si="4">L14/$L$34*100</f>
        <v>3.6113043766358546</v>
      </c>
      <c r="N14" s="167">
        <f t="shared" ref="N14:N34" si="5">(L14-I14)/I14*100</f>
        <v>6.8627450980392162</v>
      </c>
    </row>
    <row r="15" spans="1:14" ht="15.75" thickBot="1" x14ac:dyDescent="0.3">
      <c r="A15" s="115" t="s">
        <v>125</v>
      </c>
      <c r="B15" s="116">
        <v>29338</v>
      </c>
      <c r="C15" s="130">
        <f t="shared" si="0"/>
        <v>53.60399042590123</v>
      </c>
      <c r="D15" s="117"/>
      <c r="E15" s="118">
        <v>28201</v>
      </c>
      <c r="F15" s="167">
        <f t="shared" si="1"/>
        <v>53.972172781382177</v>
      </c>
      <c r="G15" s="167">
        <f t="shared" si="2"/>
        <v>-3.8755198036675989</v>
      </c>
      <c r="H15" s="168"/>
      <c r="I15" s="170">
        <v>95</v>
      </c>
      <c r="J15" s="167">
        <f t="shared" si="3"/>
        <v>0.29193939952675085</v>
      </c>
      <c r="K15" s="170"/>
      <c r="L15" s="172">
        <v>136</v>
      </c>
      <c r="M15" s="167">
        <f t="shared" si="4"/>
        <v>0.45058476625915256</v>
      </c>
      <c r="N15" s="167">
        <f t="shared" si="5"/>
        <v>43.15789473684211</v>
      </c>
    </row>
    <row r="16" spans="1:14" ht="15.75" thickBot="1" x14ac:dyDescent="0.3">
      <c r="A16" s="121" t="s">
        <v>126</v>
      </c>
      <c r="B16" s="122">
        <v>18540</v>
      </c>
      <c r="C16" s="130">
        <f t="shared" si="0"/>
        <v>33.874769326341564</v>
      </c>
      <c r="D16" s="117"/>
      <c r="E16" s="123">
        <v>17666</v>
      </c>
      <c r="F16" s="167">
        <f t="shared" si="1"/>
        <v>33.80987923676102</v>
      </c>
      <c r="G16" s="167">
        <f t="shared" si="2"/>
        <v>-4.7141316073354904</v>
      </c>
      <c r="H16" s="173"/>
      <c r="I16" s="174">
        <v>57</v>
      </c>
      <c r="J16" s="167">
        <f t="shared" si="3"/>
        <v>0.17516363971605053</v>
      </c>
      <c r="K16" s="174"/>
      <c r="L16" s="175">
        <v>70</v>
      </c>
      <c r="M16" s="167">
        <f t="shared" si="4"/>
        <v>0.23191862969221083</v>
      </c>
      <c r="N16" s="167">
        <f t="shared" si="5"/>
        <v>22.807017543859647</v>
      </c>
    </row>
    <row r="17" spans="1:14" ht="15.75" thickBot="1" x14ac:dyDescent="0.3">
      <c r="A17" s="121" t="s">
        <v>127</v>
      </c>
      <c r="B17" s="122">
        <v>10798</v>
      </c>
      <c r="C17" s="130">
        <f t="shared" si="0"/>
        <v>19.729221099559666</v>
      </c>
      <c r="D17" s="117"/>
      <c r="E17" s="123">
        <v>10535</v>
      </c>
      <c r="F17" s="167">
        <f t="shared" si="1"/>
        <v>20.162293544621154</v>
      </c>
      <c r="G17" s="167">
        <f t="shared" si="2"/>
        <v>-2.4356362289312838</v>
      </c>
      <c r="H17" s="173"/>
      <c r="I17" s="174">
        <v>38</v>
      </c>
      <c r="J17" s="167">
        <f t="shared" si="3"/>
        <v>0.11677575981070036</v>
      </c>
      <c r="K17" s="174"/>
      <c r="L17" s="175">
        <v>66</v>
      </c>
      <c r="M17" s="167">
        <f t="shared" si="4"/>
        <v>0.21866613656694164</v>
      </c>
      <c r="N17" s="167">
        <f t="shared" si="5"/>
        <v>73.68421052631578</v>
      </c>
    </row>
    <row r="18" spans="1:14" ht="15.75" thickBot="1" x14ac:dyDescent="0.3">
      <c r="A18" s="115" t="s">
        <v>128</v>
      </c>
      <c r="B18" s="116">
        <v>5957</v>
      </c>
      <c r="C18" s="130">
        <f t="shared" si="0"/>
        <v>10.884142442126036</v>
      </c>
      <c r="D18" s="117"/>
      <c r="E18" s="118">
        <v>5635</v>
      </c>
      <c r="F18" s="167">
        <f t="shared" si="1"/>
        <v>10.784482593634571</v>
      </c>
      <c r="G18" s="167">
        <f t="shared" si="2"/>
        <v>-5.4054054054054053</v>
      </c>
      <c r="H18" s="168"/>
      <c r="I18" s="169">
        <v>3825</v>
      </c>
      <c r="J18" s="167">
        <f t="shared" si="3"/>
        <v>11.754402138840232</v>
      </c>
      <c r="K18" s="170"/>
      <c r="L18" s="171">
        <v>3579</v>
      </c>
      <c r="M18" s="167">
        <f t="shared" si="4"/>
        <v>11.85766822383461</v>
      </c>
      <c r="N18" s="167">
        <f t="shared" si="5"/>
        <v>-6.4313725490196081</v>
      </c>
    </row>
    <row r="19" spans="1:14" ht="15.75" thickBot="1" x14ac:dyDescent="0.3">
      <c r="A19" s="115" t="s">
        <v>129</v>
      </c>
      <c r="B19" s="116">
        <v>1543</v>
      </c>
      <c r="C19" s="130">
        <f t="shared" si="0"/>
        <v>2.8192432076885132</v>
      </c>
      <c r="D19" s="117"/>
      <c r="E19" s="118">
        <v>1862</v>
      </c>
      <c r="F19" s="167">
        <f t="shared" si="1"/>
        <v>3.563568161374902</v>
      </c>
      <c r="G19" s="167">
        <f t="shared" si="2"/>
        <v>20.674011665586519</v>
      </c>
      <c r="H19" s="168"/>
      <c r="I19" s="170">
        <v>198</v>
      </c>
      <c r="J19" s="167">
        <f t="shared" si="3"/>
        <v>0.60846316953996493</v>
      </c>
      <c r="K19" s="170"/>
      <c r="L19" s="172">
        <v>149</v>
      </c>
      <c r="M19" s="167">
        <f t="shared" si="4"/>
        <v>0.49365536891627737</v>
      </c>
      <c r="N19" s="167">
        <f t="shared" si="5"/>
        <v>-24.747474747474747</v>
      </c>
    </row>
    <row r="20" spans="1:14" ht="15.75" thickBot="1" x14ac:dyDescent="0.3">
      <c r="A20" s="115" t="s">
        <v>130</v>
      </c>
      <c r="B20" s="117">
        <v>67</v>
      </c>
      <c r="C20" s="130">
        <f t="shared" si="0"/>
        <v>0.12241691180500996</v>
      </c>
      <c r="D20" s="117"/>
      <c r="E20" s="119">
        <v>6</v>
      </c>
      <c r="F20" s="167">
        <f t="shared" si="1"/>
        <v>1.1483033817534594E-2</v>
      </c>
      <c r="G20" s="167">
        <f t="shared" si="2"/>
        <v>-91.044776119402982</v>
      </c>
      <c r="H20" s="168"/>
      <c r="I20" s="170">
        <v>28</v>
      </c>
      <c r="J20" s="167">
        <f t="shared" si="3"/>
        <v>8.6045296702621302E-2</v>
      </c>
      <c r="K20" s="170"/>
      <c r="L20" s="172">
        <v>13</v>
      </c>
      <c r="M20" s="167">
        <f t="shared" si="4"/>
        <v>4.3070602657124875E-2</v>
      </c>
      <c r="N20" s="167">
        <f t="shared" si="5"/>
        <v>-53.571428571428569</v>
      </c>
    </row>
    <row r="21" spans="1:14" ht="15.75" thickBot="1" x14ac:dyDescent="0.3">
      <c r="A21" s="115" t="s">
        <v>131</v>
      </c>
      <c r="B21" s="116">
        <v>4515</v>
      </c>
      <c r="C21" s="130">
        <f t="shared" si="0"/>
        <v>8.2494381611883583</v>
      </c>
      <c r="D21" s="117"/>
      <c r="E21" s="118">
        <v>4131</v>
      </c>
      <c r="F21" s="167">
        <f t="shared" si="1"/>
        <v>7.906068783372568</v>
      </c>
      <c r="G21" s="167">
        <f t="shared" si="2"/>
        <v>-8.5049833887043196</v>
      </c>
      <c r="H21" s="168"/>
      <c r="I21" s="169">
        <v>22128</v>
      </c>
      <c r="J21" s="167">
        <f t="shared" si="3"/>
        <v>68.000368765557297</v>
      </c>
      <c r="K21" s="170"/>
      <c r="L21" s="171">
        <v>20887</v>
      </c>
      <c r="M21" s="167">
        <f t="shared" si="4"/>
        <v>69.201205976874405</v>
      </c>
      <c r="N21" s="167">
        <f t="shared" si="5"/>
        <v>-5.6082791033984094</v>
      </c>
    </row>
    <row r="22" spans="1:14" ht="15.75" thickBot="1" x14ac:dyDescent="0.3">
      <c r="A22" s="115" t="s">
        <v>132</v>
      </c>
      <c r="B22" s="117">
        <v>932</v>
      </c>
      <c r="C22" s="130">
        <f t="shared" si="0"/>
        <v>1.7028740567502878</v>
      </c>
      <c r="D22" s="117"/>
      <c r="E22" s="119" t="s">
        <v>121</v>
      </c>
      <c r="F22" s="167"/>
      <c r="G22" s="167"/>
      <c r="H22" s="168"/>
      <c r="I22" s="170">
        <v>513</v>
      </c>
      <c r="J22" s="167">
        <f t="shared" si="3"/>
        <v>1.5764727574444546</v>
      </c>
      <c r="K22" s="170"/>
      <c r="L22" s="172"/>
      <c r="M22" s="167"/>
      <c r="N22" s="167">
        <f t="shared" si="5"/>
        <v>-100</v>
      </c>
    </row>
    <row r="23" spans="1:14" ht="15.75" thickBot="1" x14ac:dyDescent="0.3">
      <c r="A23" s="115" t="s">
        <v>133</v>
      </c>
      <c r="B23" s="117">
        <v>263</v>
      </c>
      <c r="C23" s="130">
        <f t="shared" si="0"/>
        <v>0.48053205678683009</v>
      </c>
      <c r="D23" s="117"/>
      <c r="E23" s="119">
        <v>136</v>
      </c>
      <c r="F23" s="167">
        <f t="shared" si="1"/>
        <v>0.26028209986411743</v>
      </c>
      <c r="G23" s="167">
        <f t="shared" si="2"/>
        <v>-48.28897338403042</v>
      </c>
      <c r="H23" s="168"/>
      <c r="I23" s="170">
        <v>58</v>
      </c>
      <c r="J23" s="167">
        <f t="shared" si="3"/>
        <v>0.17823668602685844</v>
      </c>
      <c r="K23" s="170"/>
      <c r="L23" s="172">
        <v>30</v>
      </c>
      <c r="M23" s="167">
        <f t="shared" si="4"/>
        <v>9.9393698439518952E-2</v>
      </c>
      <c r="N23" s="167">
        <f t="shared" si="5"/>
        <v>-48.275862068965516</v>
      </c>
    </row>
    <row r="24" spans="1:14" ht="15.75" thickBot="1" x14ac:dyDescent="0.3">
      <c r="A24" s="115" t="s">
        <v>134</v>
      </c>
      <c r="B24" s="117">
        <v>395</v>
      </c>
      <c r="C24" s="130">
        <f t="shared" si="0"/>
        <v>0.72171164422356615</v>
      </c>
      <c r="D24" s="117"/>
      <c r="E24" s="119">
        <v>253</v>
      </c>
      <c r="F24" s="167">
        <f t="shared" si="1"/>
        <v>0.48420125930604196</v>
      </c>
      <c r="G24" s="167">
        <f t="shared" si="2"/>
        <v>-35.949367088607595</v>
      </c>
      <c r="H24" s="168"/>
      <c r="I24" s="170">
        <v>161</v>
      </c>
      <c r="J24" s="167">
        <f t="shared" si="3"/>
        <v>0.49476045604007252</v>
      </c>
      <c r="K24" s="170"/>
      <c r="L24" s="172">
        <v>98</v>
      </c>
      <c r="M24" s="167">
        <f t="shared" si="4"/>
        <v>0.32468608156909518</v>
      </c>
      <c r="N24" s="167">
        <f t="shared" si="5"/>
        <v>-39.130434782608695</v>
      </c>
    </row>
    <row r="25" spans="1:14" ht="15.75" thickBot="1" x14ac:dyDescent="0.3">
      <c r="A25" s="115" t="s">
        <v>135</v>
      </c>
      <c r="B25" s="117">
        <v>424</v>
      </c>
      <c r="C25" s="130">
        <f t="shared" si="0"/>
        <v>0.77469806873618241</v>
      </c>
      <c r="D25" s="117"/>
      <c r="E25" s="119">
        <v>350</v>
      </c>
      <c r="F25" s="167">
        <f t="shared" si="1"/>
        <v>0.66984363935618463</v>
      </c>
      <c r="G25" s="167">
        <f t="shared" si="2"/>
        <v>-17.452830188679243</v>
      </c>
      <c r="H25" s="168"/>
      <c r="I25" s="170">
        <v>243</v>
      </c>
      <c r="J25" s="167">
        <f t="shared" si="3"/>
        <v>0.74675025352632063</v>
      </c>
      <c r="K25" s="170"/>
      <c r="L25" s="172">
        <v>225</v>
      </c>
      <c r="M25" s="167">
        <f t="shared" si="4"/>
        <v>0.74545273829639203</v>
      </c>
      <c r="N25" s="167">
        <f t="shared" si="5"/>
        <v>-7.4074074074074066</v>
      </c>
    </row>
    <row r="26" spans="1:14" ht="15.75" thickBot="1" x14ac:dyDescent="0.3">
      <c r="A26" s="115" t="s">
        <v>136</v>
      </c>
      <c r="B26" s="117">
        <v>248</v>
      </c>
      <c r="C26" s="130">
        <f t="shared" si="0"/>
        <v>0.45312528548720105</v>
      </c>
      <c r="D26" s="117"/>
      <c r="E26" s="119">
        <v>134</v>
      </c>
      <c r="F26" s="167">
        <f t="shared" si="1"/>
        <v>0.25645442192493922</v>
      </c>
      <c r="G26" s="167">
        <f t="shared" si="2"/>
        <v>-45.967741935483872</v>
      </c>
      <c r="H26" s="168"/>
      <c r="I26" s="170">
        <v>69</v>
      </c>
      <c r="J26" s="167">
        <f t="shared" si="3"/>
        <v>0.21204019544574537</v>
      </c>
      <c r="K26" s="170"/>
      <c r="L26" s="172">
        <v>41</v>
      </c>
      <c r="M26" s="167">
        <f t="shared" si="4"/>
        <v>0.13583805453400921</v>
      </c>
      <c r="N26" s="167">
        <f t="shared" si="5"/>
        <v>-40.579710144927539</v>
      </c>
    </row>
    <row r="27" spans="1:14" ht="15.75" thickBot="1" x14ac:dyDescent="0.3">
      <c r="A27" s="115" t="s">
        <v>137</v>
      </c>
      <c r="B27" s="117">
        <v>165</v>
      </c>
      <c r="C27" s="130">
        <f t="shared" si="0"/>
        <v>0.30147448429592005</v>
      </c>
      <c r="D27" s="117"/>
      <c r="E27" s="119">
        <v>275</v>
      </c>
      <c r="F27" s="167">
        <f t="shared" si="1"/>
        <v>0.52630571663700221</v>
      </c>
      <c r="G27" s="167">
        <f t="shared" si="2"/>
        <v>66.666666666666657</v>
      </c>
      <c r="H27" s="168"/>
      <c r="I27" s="170">
        <v>42</v>
      </c>
      <c r="J27" s="167">
        <f t="shared" si="3"/>
        <v>0.12906794505393196</v>
      </c>
      <c r="K27" s="170"/>
      <c r="L27" s="172">
        <v>19</v>
      </c>
      <c r="M27" s="167">
        <f t="shared" si="4"/>
        <v>6.2949342345028664E-2</v>
      </c>
      <c r="N27" s="167">
        <f t="shared" si="5"/>
        <v>-54.761904761904766</v>
      </c>
    </row>
    <row r="28" spans="1:14" ht="15.75" thickBot="1" x14ac:dyDescent="0.3">
      <c r="A28" s="115" t="s">
        <v>138</v>
      </c>
      <c r="B28" s="116">
        <v>2300</v>
      </c>
      <c r="C28" s="130">
        <f t="shared" si="0"/>
        <v>4.2023715992764608</v>
      </c>
      <c r="D28" s="117"/>
      <c r="E28" s="118">
        <v>2286</v>
      </c>
      <c r="F28" s="167">
        <f t="shared" si="1"/>
        <v>4.3750358844806794</v>
      </c>
      <c r="G28" s="167">
        <f t="shared" si="2"/>
        <v>-0.60869565217391308</v>
      </c>
      <c r="H28" s="168"/>
      <c r="I28" s="170">
        <v>509</v>
      </c>
      <c r="J28" s="167">
        <f t="shared" si="3"/>
        <v>1.564180572201223</v>
      </c>
      <c r="K28" s="170"/>
      <c r="L28" s="172">
        <v>192</v>
      </c>
      <c r="M28" s="167">
        <f t="shared" si="4"/>
        <v>0.63611967001292125</v>
      </c>
      <c r="N28" s="167">
        <f t="shared" si="5"/>
        <v>-62.278978388998041</v>
      </c>
    </row>
    <row r="29" spans="1:14" ht="15.75" thickBot="1" x14ac:dyDescent="0.3">
      <c r="A29" s="115" t="s">
        <v>139</v>
      </c>
      <c r="B29" s="117">
        <v>192</v>
      </c>
      <c r="C29" s="130">
        <f t="shared" si="0"/>
        <v>0.35080667263525245</v>
      </c>
      <c r="D29" s="117"/>
      <c r="E29" s="119">
        <v>78</v>
      </c>
      <c r="F29" s="167">
        <f t="shared" si="1"/>
        <v>0.14927943962794971</v>
      </c>
      <c r="G29" s="167">
        <f t="shared" si="2"/>
        <v>-59.375</v>
      </c>
      <c r="H29" s="168"/>
      <c r="I29" s="170">
        <v>197</v>
      </c>
      <c r="J29" s="167">
        <f t="shared" si="3"/>
        <v>0.60539012322915708</v>
      </c>
      <c r="K29" s="170"/>
      <c r="L29" s="172">
        <v>93</v>
      </c>
      <c r="M29" s="167">
        <f t="shared" si="4"/>
        <v>0.30812046516250868</v>
      </c>
      <c r="N29" s="167">
        <f t="shared" si="5"/>
        <v>-52.791878172588838</v>
      </c>
    </row>
    <row r="30" spans="1:14" ht="15.75" thickBot="1" x14ac:dyDescent="0.3">
      <c r="A30" s="115" t="s">
        <v>140</v>
      </c>
      <c r="B30" s="117">
        <v>359</v>
      </c>
      <c r="C30" s="130">
        <f t="shared" si="0"/>
        <v>0.65593539310445625</v>
      </c>
      <c r="D30" s="117"/>
      <c r="E30" s="119">
        <v>514</v>
      </c>
      <c r="F30" s="167">
        <f t="shared" si="1"/>
        <v>0.98371323036879676</v>
      </c>
      <c r="G30" s="167">
        <f t="shared" si="2"/>
        <v>43.175487465181057</v>
      </c>
      <c r="H30" s="168"/>
      <c r="I30" s="170">
        <v>205</v>
      </c>
      <c r="J30" s="167">
        <f t="shared" si="3"/>
        <v>0.62997449371562031</v>
      </c>
      <c r="K30" s="170"/>
      <c r="L30" s="172">
        <v>500</v>
      </c>
      <c r="M30" s="167">
        <f t="shared" si="4"/>
        <v>1.6565616406586487</v>
      </c>
      <c r="N30" s="167">
        <f t="shared" si="5"/>
        <v>143.90243902439025</v>
      </c>
    </row>
    <row r="31" spans="1:14" ht="15.75" thickBot="1" x14ac:dyDescent="0.3">
      <c r="A31" s="115" t="s">
        <v>141</v>
      </c>
      <c r="B31" s="117">
        <v>469</v>
      </c>
      <c r="C31" s="130">
        <f t="shared" si="0"/>
        <v>0.8569183826350697</v>
      </c>
      <c r="D31" s="117"/>
      <c r="E31" s="119">
        <v>596</v>
      </c>
      <c r="F31" s="167">
        <f t="shared" si="1"/>
        <v>1.1406480258751028</v>
      </c>
      <c r="G31" s="167">
        <f t="shared" si="2"/>
        <v>27.078891257995735</v>
      </c>
      <c r="H31" s="168"/>
      <c r="I31" s="170">
        <v>273</v>
      </c>
      <c r="J31" s="167">
        <f t="shared" si="3"/>
        <v>0.83894164285055772</v>
      </c>
      <c r="K31" s="170"/>
      <c r="L31" s="172">
        <v>145</v>
      </c>
      <c r="M31" s="167">
        <f t="shared" si="4"/>
        <v>0.48040287579100821</v>
      </c>
      <c r="N31" s="167">
        <f t="shared" si="5"/>
        <v>-46.886446886446883</v>
      </c>
    </row>
    <row r="32" spans="1:14" ht="15.75" thickBot="1" x14ac:dyDescent="0.3">
      <c r="A32" s="115" t="s">
        <v>142</v>
      </c>
      <c r="B32" s="117">
        <v>566</v>
      </c>
      <c r="C32" s="130">
        <f t="shared" si="0"/>
        <v>1.0341488370393379</v>
      </c>
      <c r="D32" s="117"/>
      <c r="E32" s="119">
        <v>619</v>
      </c>
      <c r="F32" s="167">
        <f t="shared" si="1"/>
        <v>1.1846663221756522</v>
      </c>
      <c r="G32" s="167">
        <f t="shared" si="2"/>
        <v>9.3639575971731439</v>
      </c>
      <c r="H32" s="168"/>
      <c r="I32" s="169">
        <v>1480</v>
      </c>
      <c r="J32" s="167">
        <f t="shared" si="3"/>
        <v>4.5481085399956971</v>
      </c>
      <c r="K32" s="170"/>
      <c r="L32" s="171">
        <v>1326</v>
      </c>
      <c r="M32" s="167">
        <f t="shared" si="4"/>
        <v>4.3932014710267371</v>
      </c>
      <c r="N32" s="167">
        <f t="shared" si="5"/>
        <v>-10.405405405405405</v>
      </c>
    </row>
    <row r="33" spans="1:14" ht="15.75" thickBot="1" x14ac:dyDescent="0.3">
      <c r="A33" s="113" t="s">
        <v>143</v>
      </c>
      <c r="B33" s="126">
        <v>252</v>
      </c>
      <c r="C33" s="130">
        <f t="shared" si="0"/>
        <v>0.46043375783376878</v>
      </c>
      <c r="D33" s="126"/>
      <c r="E33" s="119">
        <v>332</v>
      </c>
      <c r="F33" s="167">
        <f t="shared" si="1"/>
        <v>0.6353945379035808</v>
      </c>
      <c r="G33" s="167">
        <f t="shared" si="2"/>
        <v>31.746031746031743</v>
      </c>
      <c r="H33" s="176"/>
      <c r="I33" s="177">
        <v>294</v>
      </c>
      <c r="J33" s="167">
        <f t="shared" si="3"/>
        <v>0.90347561537752374</v>
      </c>
      <c r="K33" s="177"/>
      <c r="L33" s="172">
        <v>344</v>
      </c>
      <c r="M33" s="167">
        <f t="shared" si="4"/>
        <v>1.1397144087731503</v>
      </c>
      <c r="N33" s="167">
        <f t="shared" si="5"/>
        <v>17.006802721088434</v>
      </c>
    </row>
    <row r="34" spans="1:14" ht="15.75" thickBot="1" x14ac:dyDescent="0.3">
      <c r="A34" s="127" t="s">
        <v>153</v>
      </c>
      <c r="B34" s="128">
        <v>54731</v>
      </c>
      <c r="C34" s="130">
        <f t="shared" si="0"/>
        <v>100</v>
      </c>
      <c r="D34" s="71"/>
      <c r="E34" s="128">
        <v>52251</v>
      </c>
      <c r="F34" s="130">
        <f t="shared" si="1"/>
        <v>100</v>
      </c>
      <c r="G34" s="130">
        <f t="shared" si="2"/>
        <v>-4.5312528548720099</v>
      </c>
      <c r="H34" s="129"/>
      <c r="I34" s="128">
        <v>32541</v>
      </c>
      <c r="J34" s="130">
        <f t="shared" si="3"/>
        <v>100</v>
      </c>
      <c r="K34" s="71"/>
      <c r="L34" s="128">
        <v>30183</v>
      </c>
      <c r="M34" s="130">
        <f t="shared" si="4"/>
        <v>100</v>
      </c>
      <c r="N34" s="130">
        <f t="shared" si="5"/>
        <v>-7.2462432008850373</v>
      </c>
    </row>
  </sheetData>
  <mergeCells count="23">
    <mergeCell ref="L10:L11"/>
    <mergeCell ref="M10:M11"/>
    <mergeCell ref="I6:J9"/>
    <mergeCell ref="K6:K9"/>
    <mergeCell ref="L6:M9"/>
    <mergeCell ref="I10:I11"/>
    <mergeCell ref="J10:J11"/>
    <mergeCell ref="A2:N2"/>
    <mergeCell ref="A3:N3"/>
    <mergeCell ref="A4:N4"/>
    <mergeCell ref="A5:A11"/>
    <mergeCell ref="B5:G5"/>
    <mergeCell ref="I5:N5"/>
    <mergeCell ref="B6:C9"/>
    <mergeCell ref="D6:D9"/>
    <mergeCell ref="E6:F9"/>
    <mergeCell ref="H6:H11"/>
    <mergeCell ref="B10:B11"/>
    <mergeCell ref="C10:C11"/>
    <mergeCell ref="D10:D11"/>
    <mergeCell ref="E10:E11"/>
    <mergeCell ref="F10:F11"/>
    <mergeCell ref="K10:K11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workbookViewId="0">
      <selection activeCell="G8" sqref="G8:O27"/>
    </sheetView>
  </sheetViews>
  <sheetFormatPr defaultRowHeight="15" x14ac:dyDescent="0.25"/>
  <sheetData>
    <row r="1" spans="1:15" ht="15.75" thickBot="1" x14ac:dyDescent="0.3">
      <c r="A1" s="193" t="s">
        <v>111</v>
      </c>
      <c r="B1" s="216" t="s">
        <v>154</v>
      </c>
      <c r="C1" s="216"/>
      <c r="D1" s="216"/>
      <c r="E1" s="216"/>
      <c r="F1" s="216"/>
      <c r="G1" s="216"/>
      <c r="H1" s="103"/>
      <c r="I1" s="216" t="s">
        <v>155</v>
      </c>
      <c r="J1" s="216"/>
      <c r="K1" s="216"/>
      <c r="L1" s="216"/>
      <c r="M1" s="216"/>
      <c r="N1" s="216"/>
    </row>
    <row r="2" spans="1:15" ht="24" x14ac:dyDescent="0.25">
      <c r="A2" s="215"/>
      <c r="B2" s="197" t="s">
        <v>114</v>
      </c>
      <c r="C2" s="197"/>
      <c r="D2" s="200"/>
      <c r="E2" s="202" t="s">
        <v>115</v>
      </c>
      <c r="F2" s="202"/>
      <c r="G2" s="105" t="s">
        <v>116</v>
      </c>
      <c r="H2" s="205"/>
      <c r="I2" s="197" t="s">
        <v>114</v>
      </c>
      <c r="J2" s="197"/>
      <c r="K2" s="200"/>
      <c r="L2" s="202" t="s">
        <v>115</v>
      </c>
      <c r="M2" s="202"/>
      <c r="N2" s="132" t="s">
        <v>156</v>
      </c>
    </row>
    <row r="3" spans="1:15" ht="24.75" thickBot="1" x14ac:dyDescent="0.3">
      <c r="A3" s="215"/>
      <c r="B3" s="199"/>
      <c r="C3" s="199"/>
      <c r="D3" s="201"/>
      <c r="E3" s="204"/>
      <c r="F3" s="204"/>
      <c r="G3" s="104" t="s">
        <v>117</v>
      </c>
      <c r="H3" s="205"/>
      <c r="I3" s="199"/>
      <c r="J3" s="199"/>
      <c r="K3" s="201"/>
      <c r="L3" s="204"/>
      <c r="M3" s="204"/>
      <c r="N3" s="104" t="s">
        <v>150</v>
      </c>
    </row>
    <row r="4" spans="1:15" ht="24" x14ac:dyDescent="0.25">
      <c r="A4" s="215"/>
      <c r="B4" s="207" t="s">
        <v>98</v>
      </c>
      <c r="C4" s="200" t="s">
        <v>118</v>
      </c>
      <c r="D4" s="210"/>
      <c r="E4" s="211" t="s">
        <v>98</v>
      </c>
      <c r="F4" s="107" t="s">
        <v>152</v>
      </c>
      <c r="G4" s="104"/>
      <c r="H4" s="205"/>
      <c r="I4" s="207" t="s">
        <v>98</v>
      </c>
      <c r="J4" s="200" t="s">
        <v>118</v>
      </c>
      <c r="K4" s="210"/>
      <c r="L4" s="211" t="s">
        <v>98</v>
      </c>
      <c r="M4" s="107" t="s">
        <v>152</v>
      </c>
      <c r="N4" s="104"/>
    </row>
    <row r="5" spans="1:15" ht="15.75" thickBot="1" x14ac:dyDescent="0.3">
      <c r="A5" s="195"/>
      <c r="B5" s="208"/>
      <c r="C5" s="209"/>
      <c r="D5" s="208"/>
      <c r="E5" s="212"/>
      <c r="F5" s="108" t="s">
        <v>151</v>
      </c>
      <c r="G5" s="106"/>
      <c r="H5" s="206"/>
      <c r="I5" s="208"/>
      <c r="J5" s="209"/>
      <c r="K5" s="208"/>
      <c r="L5" s="212"/>
      <c r="M5" s="108" t="s">
        <v>151</v>
      </c>
      <c r="N5" s="106"/>
    </row>
    <row r="6" spans="1:15" ht="15.75" thickBot="1" x14ac:dyDescent="0.3">
      <c r="A6" s="115" t="s">
        <v>119</v>
      </c>
      <c r="B6" s="116">
        <v>5954</v>
      </c>
      <c r="C6" s="130">
        <f>B6/$B$28*100</f>
        <v>9.0273671442650283</v>
      </c>
      <c r="D6" s="117"/>
      <c r="E6" s="118">
        <v>6129</v>
      </c>
      <c r="F6" s="130">
        <f>E6/$E$28*100</f>
        <v>9.8689295375499153</v>
      </c>
      <c r="G6" s="130">
        <f>(E6-B6)/B6*100</f>
        <v>2.9392005374538126</v>
      </c>
      <c r="H6" s="120"/>
      <c r="I6" s="117">
        <v>253</v>
      </c>
      <c r="J6" s="130">
        <f>I6/$I$28*100</f>
        <v>0.67821145185502896</v>
      </c>
      <c r="K6" s="117"/>
      <c r="L6" s="119">
        <v>41</v>
      </c>
      <c r="M6" s="130">
        <f>L6/$L$28*100</f>
        <v>0.11496508986905196</v>
      </c>
      <c r="N6" s="130">
        <f>(L6-I6)/I6*100</f>
        <v>-83.794466403162062</v>
      </c>
    </row>
    <row r="7" spans="1:15" ht="15.75" thickBot="1" x14ac:dyDescent="0.3">
      <c r="A7" s="115" t="s">
        <v>123</v>
      </c>
      <c r="B7" s="117">
        <v>4</v>
      </c>
      <c r="C7" s="130">
        <f t="shared" ref="C7:C28" si="0">B7/$B$28*100</f>
        <v>6.0647411113638082E-3</v>
      </c>
      <c r="D7" s="117"/>
      <c r="E7" s="119"/>
      <c r="F7" s="130">
        <f t="shared" ref="F7:F28" si="1">E7/$E$28*100</f>
        <v>0</v>
      </c>
      <c r="G7" s="130">
        <f t="shared" ref="G7:G28" si="2">(E7-B7)/B7*100</f>
        <v>-100</v>
      </c>
      <c r="H7" s="120"/>
      <c r="I7" s="117"/>
      <c r="J7" s="130">
        <f t="shared" ref="J7:J28" si="3">I7/$I$28*100</f>
        <v>0</v>
      </c>
      <c r="K7" s="117"/>
      <c r="L7" s="119"/>
      <c r="M7" s="130">
        <f t="shared" ref="M7:M28" si="4">L7/$L$28*100</f>
        <v>0</v>
      </c>
      <c r="N7" s="130"/>
    </row>
    <row r="8" spans="1:15" ht="15.75" thickBot="1" x14ac:dyDescent="0.3">
      <c r="A8" s="115" t="s">
        <v>124</v>
      </c>
      <c r="B8" s="117">
        <v>589</v>
      </c>
      <c r="C8" s="130">
        <f t="shared" si="0"/>
        <v>0.89303312864832085</v>
      </c>
      <c r="D8" s="117"/>
      <c r="E8" s="119">
        <v>744</v>
      </c>
      <c r="F8" s="130">
        <f t="shared" si="1"/>
        <v>1.1979904676027309</v>
      </c>
      <c r="G8" s="167">
        <f t="shared" si="2"/>
        <v>26.315789473684209</v>
      </c>
      <c r="H8" s="168"/>
      <c r="I8" s="170">
        <v>96</v>
      </c>
      <c r="J8" s="167">
        <f t="shared" si="3"/>
        <v>0.25734505683036674</v>
      </c>
      <c r="K8" s="170"/>
      <c r="L8" s="172">
        <v>36</v>
      </c>
      <c r="M8" s="167">
        <f t="shared" si="4"/>
        <v>0.10094495695819196</v>
      </c>
      <c r="N8" s="167">
        <f t="shared" ref="N8:N28" si="5">(L8-I8)/I8*100</f>
        <v>-62.5</v>
      </c>
      <c r="O8" s="163"/>
    </row>
    <row r="9" spans="1:15" ht="15.75" thickBot="1" x14ac:dyDescent="0.3">
      <c r="A9" s="115" t="s">
        <v>125</v>
      </c>
      <c r="B9" s="117">
        <v>21</v>
      </c>
      <c r="C9" s="130">
        <f t="shared" si="0"/>
        <v>3.1839890834659997E-2</v>
      </c>
      <c r="D9" s="117"/>
      <c r="E9" s="119">
        <v>1</v>
      </c>
      <c r="F9" s="130">
        <f t="shared" si="1"/>
        <v>1.6102022414015199E-3</v>
      </c>
      <c r="G9" s="167">
        <f t="shared" si="2"/>
        <v>-95.238095238095227</v>
      </c>
      <c r="H9" s="168"/>
      <c r="I9" s="170">
        <v>19</v>
      </c>
      <c r="J9" s="167">
        <f t="shared" si="3"/>
        <v>5.0932875831010076E-2</v>
      </c>
      <c r="K9" s="170"/>
      <c r="L9" s="172">
        <v>49</v>
      </c>
      <c r="M9" s="167">
        <f t="shared" si="4"/>
        <v>0.13739730252642796</v>
      </c>
      <c r="N9" s="167">
        <f t="shared" si="5"/>
        <v>157.89473684210526</v>
      </c>
      <c r="O9" s="163"/>
    </row>
    <row r="10" spans="1:15" ht="15.75" thickBot="1" x14ac:dyDescent="0.3">
      <c r="A10" s="121" t="s">
        <v>126</v>
      </c>
      <c r="B10" s="117">
        <v>4</v>
      </c>
      <c r="C10" s="130">
        <f t="shared" si="0"/>
        <v>6.0647411113638082E-3</v>
      </c>
      <c r="D10" s="117"/>
      <c r="E10" s="124"/>
      <c r="F10" s="130">
        <f t="shared" si="1"/>
        <v>0</v>
      </c>
      <c r="G10" s="167">
        <f t="shared" si="2"/>
        <v>-100</v>
      </c>
      <c r="H10" s="173"/>
      <c r="I10" s="174">
        <v>9</v>
      </c>
      <c r="J10" s="167">
        <f t="shared" si="3"/>
        <v>2.412609907784688E-2</v>
      </c>
      <c r="K10" s="170"/>
      <c r="L10" s="172"/>
      <c r="M10" s="167">
        <f t="shared" si="4"/>
        <v>0</v>
      </c>
      <c r="N10" s="167">
        <f t="shared" si="5"/>
        <v>-100</v>
      </c>
      <c r="O10" s="163"/>
    </row>
    <row r="11" spans="1:15" ht="15.75" thickBot="1" x14ac:dyDescent="0.3">
      <c r="A11" s="121" t="s">
        <v>127</v>
      </c>
      <c r="B11" s="125">
        <v>17</v>
      </c>
      <c r="C11" s="130">
        <f t="shared" si="0"/>
        <v>2.5775149723296184E-2</v>
      </c>
      <c r="D11" s="125"/>
      <c r="E11" s="124">
        <v>1</v>
      </c>
      <c r="F11" s="130">
        <f t="shared" si="1"/>
        <v>1.6102022414015199E-3</v>
      </c>
      <c r="G11" s="167">
        <f t="shared" si="2"/>
        <v>-94.117647058823522</v>
      </c>
      <c r="H11" s="173"/>
      <c r="I11" s="174">
        <v>10</v>
      </c>
      <c r="J11" s="167">
        <f t="shared" si="3"/>
        <v>2.6806776753163199E-2</v>
      </c>
      <c r="K11" s="174"/>
      <c r="L11" s="172">
        <v>49</v>
      </c>
      <c r="M11" s="167">
        <f t="shared" si="4"/>
        <v>0.13739730252642796</v>
      </c>
      <c r="N11" s="167">
        <f t="shared" si="5"/>
        <v>390</v>
      </c>
      <c r="O11" s="163"/>
    </row>
    <row r="12" spans="1:15" ht="15.75" thickBot="1" x14ac:dyDescent="0.3">
      <c r="A12" s="115" t="s">
        <v>128</v>
      </c>
      <c r="B12" s="116">
        <v>4069</v>
      </c>
      <c r="C12" s="130">
        <f t="shared" si="0"/>
        <v>6.1693578955348345</v>
      </c>
      <c r="D12" s="117"/>
      <c r="E12" s="118">
        <v>3787</v>
      </c>
      <c r="F12" s="130">
        <f t="shared" si="1"/>
        <v>6.0978358881875563</v>
      </c>
      <c r="G12" s="167">
        <f t="shared" si="2"/>
        <v>-6.9304497419513389</v>
      </c>
      <c r="H12" s="168"/>
      <c r="I12" s="170">
        <v>162</v>
      </c>
      <c r="J12" s="167">
        <f t="shared" si="3"/>
        <v>0.43426978340124384</v>
      </c>
      <c r="K12" s="170"/>
      <c r="L12" s="172">
        <v>47</v>
      </c>
      <c r="M12" s="167">
        <f t="shared" si="4"/>
        <v>0.13178924936208394</v>
      </c>
      <c r="N12" s="167">
        <f t="shared" si="5"/>
        <v>-70.987654320987659</v>
      </c>
      <c r="O12" s="163"/>
    </row>
    <row r="13" spans="1:15" ht="15.75" thickBot="1" x14ac:dyDescent="0.3">
      <c r="A13" s="115" t="s">
        <v>129</v>
      </c>
      <c r="B13" s="117">
        <v>217</v>
      </c>
      <c r="C13" s="130">
        <f t="shared" si="0"/>
        <v>0.32901220529148661</v>
      </c>
      <c r="D13" s="117"/>
      <c r="E13" s="119">
        <v>226</v>
      </c>
      <c r="F13" s="130">
        <f t="shared" si="1"/>
        <v>0.36390570655674354</v>
      </c>
      <c r="G13" s="167">
        <f t="shared" si="2"/>
        <v>4.1474654377880187</v>
      </c>
      <c r="H13" s="168"/>
      <c r="I13" s="170">
        <v>82</v>
      </c>
      <c r="J13" s="167">
        <f t="shared" si="3"/>
        <v>0.21981556937593821</v>
      </c>
      <c r="K13" s="170"/>
      <c r="L13" s="172">
        <v>39</v>
      </c>
      <c r="M13" s="167">
        <f t="shared" si="4"/>
        <v>0.10935703670470796</v>
      </c>
      <c r="N13" s="167">
        <f t="shared" si="5"/>
        <v>-52.439024390243901</v>
      </c>
      <c r="O13" s="163"/>
    </row>
    <row r="14" spans="1:15" ht="15.75" thickBot="1" x14ac:dyDescent="0.3">
      <c r="A14" s="115" t="s">
        <v>130</v>
      </c>
      <c r="B14" s="117">
        <v>123</v>
      </c>
      <c r="C14" s="130">
        <f t="shared" si="0"/>
        <v>0.18649078917443712</v>
      </c>
      <c r="D14" s="117"/>
      <c r="E14" s="119">
        <v>100</v>
      </c>
      <c r="F14" s="130">
        <f t="shared" si="1"/>
        <v>0.16102022414015202</v>
      </c>
      <c r="G14" s="167">
        <f t="shared" si="2"/>
        <v>-18.699186991869919</v>
      </c>
      <c r="H14" s="168"/>
      <c r="I14" s="170">
        <v>27</v>
      </c>
      <c r="J14" s="167">
        <f t="shared" si="3"/>
        <v>7.2378297233540639E-2</v>
      </c>
      <c r="K14" s="170"/>
      <c r="L14" s="172">
        <v>6</v>
      </c>
      <c r="M14" s="167">
        <f t="shared" si="4"/>
        <v>1.6824159493031995E-2</v>
      </c>
      <c r="N14" s="167">
        <f t="shared" si="5"/>
        <v>-77.777777777777786</v>
      </c>
      <c r="O14" s="163"/>
    </row>
    <row r="15" spans="1:15" ht="15.75" thickBot="1" x14ac:dyDescent="0.3">
      <c r="A15" s="115" t="s">
        <v>131</v>
      </c>
      <c r="B15" s="116">
        <v>19247</v>
      </c>
      <c r="C15" s="130">
        <f t="shared" si="0"/>
        <v>29.182018042604806</v>
      </c>
      <c r="D15" s="117"/>
      <c r="E15" s="118">
        <v>16938</v>
      </c>
      <c r="F15" s="130">
        <f t="shared" si="1"/>
        <v>27.273605564858943</v>
      </c>
      <c r="G15" s="167">
        <f t="shared" si="2"/>
        <v>-11.996674806463345</v>
      </c>
      <c r="H15" s="168"/>
      <c r="I15" s="170">
        <v>117</v>
      </c>
      <c r="J15" s="167">
        <f t="shared" si="3"/>
        <v>0.31363928801200947</v>
      </c>
      <c r="K15" s="170"/>
      <c r="L15" s="172">
        <v>25</v>
      </c>
      <c r="M15" s="167">
        <f t="shared" si="4"/>
        <v>7.0100664554299974E-2</v>
      </c>
      <c r="N15" s="167">
        <f t="shared" si="5"/>
        <v>-78.632478632478637</v>
      </c>
      <c r="O15" s="163"/>
    </row>
    <row r="16" spans="1:15" ht="15.75" thickBot="1" x14ac:dyDescent="0.3">
      <c r="A16" s="115" t="s">
        <v>132</v>
      </c>
      <c r="B16" s="116">
        <v>1016</v>
      </c>
      <c r="C16" s="130">
        <f t="shared" si="0"/>
        <v>1.5404442422864075</v>
      </c>
      <c r="D16" s="117"/>
      <c r="E16" s="119"/>
      <c r="F16" s="130">
        <f t="shared" si="1"/>
        <v>0</v>
      </c>
      <c r="G16" s="167">
        <f t="shared" si="2"/>
        <v>-100</v>
      </c>
      <c r="H16" s="168"/>
      <c r="I16" s="170">
        <v>116</v>
      </c>
      <c r="J16" s="167">
        <f t="shared" si="3"/>
        <v>0.31095861033669309</v>
      </c>
      <c r="K16" s="170"/>
      <c r="L16" s="172"/>
      <c r="M16" s="167">
        <f t="shared" si="4"/>
        <v>0</v>
      </c>
      <c r="N16" s="167">
        <f t="shared" si="5"/>
        <v>-100</v>
      </c>
      <c r="O16" s="163"/>
    </row>
    <row r="17" spans="1:15" ht="15.75" thickBot="1" x14ac:dyDescent="0.3">
      <c r="A17" s="115" t="s">
        <v>133</v>
      </c>
      <c r="B17" s="117">
        <v>175</v>
      </c>
      <c r="C17" s="130">
        <f t="shared" si="0"/>
        <v>0.26533242362216664</v>
      </c>
      <c r="D17" s="117"/>
      <c r="E17" s="119">
        <v>77</v>
      </c>
      <c r="F17" s="130">
        <f t="shared" si="1"/>
        <v>0.12398557258791704</v>
      </c>
      <c r="G17" s="167">
        <f t="shared" si="2"/>
        <v>-56.000000000000007</v>
      </c>
      <c r="H17" s="168"/>
      <c r="I17" s="170">
        <v>12</v>
      </c>
      <c r="J17" s="167">
        <f t="shared" si="3"/>
        <v>3.2168132103795842E-2</v>
      </c>
      <c r="K17" s="170"/>
      <c r="L17" s="172"/>
      <c r="M17" s="167">
        <f t="shared" si="4"/>
        <v>0</v>
      </c>
      <c r="N17" s="167">
        <f t="shared" si="5"/>
        <v>-100</v>
      </c>
      <c r="O17" s="163"/>
    </row>
    <row r="18" spans="1:15" ht="15.75" thickBot="1" x14ac:dyDescent="0.3">
      <c r="A18" s="115" t="s">
        <v>134</v>
      </c>
      <c r="B18" s="117">
        <v>913</v>
      </c>
      <c r="C18" s="130">
        <f t="shared" si="0"/>
        <v>1.3842771586687892</v>
      </c>
      <c r="D18" s="117"/>
      <c r="E18" s="119">
        <v>830</v>
      </c>
      <c r="F18" s="130">
        <f t="shared" si="1"/>
        <v>1.3364678603632616</v>
      </c>
      <c r="G18" s="167">
        <f t="shared" si="2"/>
        <v>-9.0909090909090917</v>
      </c>
      <c r="H18" s="168"/>
      <c r="I18" s="170">
        <v>93</v>
      </c>
      <c r="J18" s="167">
        <f t="shared" si="3"/>
        <v>0.24930302380441774</v>
      </c>
      <c r="K18" s="170"/>
      <c r="L18" s="172">
        <v>2</v>
      </c>
      <c r="M18" s="167">
        <f t="shared" si="4"/>
        <v>5.6080531643439976E-3</v>
      </c>
      <c r="N18" s="167">
        <f t="shared" si="5"/>
        <v>-97.849462365591393</v>
      </c>
      <c r="O18" s="163"/>
    </row>
    <row r="19" spans="1:15" ht="15.75" thickBot="1" x14ac:dyDescent="0.3">
      <c r="A19" s="115" t="s">
        <v>135</v>
      </c>
      <c r="B19" s="116">
        <v>1433</v>
      </c>
      <c r="C19" s="130">
        <f t="shared" si="0"/>
        <v>2.1726935031460846</v>
      </c>
      <c r="D19" s="117"/>
      <c r="E19" s="118">
        <v>1526</v>
      </c>
      <c r="F19" s="130">
        <f t="shared" si="1"/>
        <v>2.4571686203787193</v>
      </c>
      <c r="G19" s="167">
        <f t="shared" si="2"/>
        <v>6.4898813677599447</v>
      </c>
      <c r="H19" s="168"/>
      <c r="I19" s="170">
        <v>397</v>
      </c>
      <c r="J19" s="167">
        <f t="shared" si="3"/>
        <v>1.0642290371005791</v>
      </c>
      <c r="K19" s="170"/>
      <c r="L19" s="172">
        <v>248</v>
      </c>
      <c r="M19" s="167">
        <f t="shared" si="4"/>
        <v>0.69539859237865576</v>
      </c>
      <c r="N19" s="167">
        <f t="shared" si="5"/>
        <v>-37.531486146095716</v>
      </c>
      <c r="O19" s="163"/>
    </row>
    <row r="20" spans="1:15" ht="15.75" thickBot="1" x14ac:dyDescent="0.3">
      <c r="A20" s="115" t="s">
        <v>136</v>
      </c>
      <c r="B20" s="116">
        <v>1195</v>
      </c>
      <c r="C20" s="130">
        <f t="shared" si="0"/>
        <v>1.8118414070199378</v>
      </c>
      <c r="D20" s="117"/>
      <c r="E20" s="118">
        <v>1307</v>
      </c>
      <c r="F20" s="130">
        <f t="shared" si="1"/>
        <v>2.1045343295117864</v>
      </c>
      <c r="G20" s="167">
        <f t="shared" si="2"/>
        <v>9.3723849372384933</v>
      </c>
      <c r="H20" s="168"/>
      <c r="I20" s="170">
        <v>307</v>
      </c>
      <c r="J20" s="167">
        <f t="shared" si="3"/>
        <v>0.82296804632211018</v>
      </c>
      <c r="K20" s="170"/>
      <c r="L20" s="172">
        <v>558</v>
      </c>
      <c r="M20" s="167">
        <f t="shared" si="4"/>
        <v>1.5646468328519754</v>
      </c>
      <c r="N20" s="167">
        <f t="shared" si="5"/>
        <v>81.758957654723133</v>
      </c>
      <c r="O20" s="163"/>
    </row>
    <row r="21" spans="1:15" ht="15.75" thickBot="1" x14ac:dyDescent="0.3">
      <c r="A21" s="115" t="s">
        <v>137</v>
      </c>
      <c r="B21" s="117">
        <v>348</v>
      </c>
      <c r="C21" s="130">
        <f t="shared" si="0"/>
        <v>0.52763247668865132</v>
      </c>
      <c r="D21" s="117"/>
      <c r="E21" s="119">
        <v>150</v>
      </c>
      <c r="F21" s="130">
        <f t="shared" si="1"/>
        <v>0.24153033621022801</v>
      </c>
      <c r="G21" s="167">
        <f t="shared" si="2"/>
        <v>-56.896551724137936</v>
      </c>
      <c r="H21" s="168"/>
      <c r="I21" s="170">
        <v>23</v>
      </c>
      <c r="J21" s="167">
        <f t="shared" si="3"/>
        <v>6.1655586532275361E-2</v>
      </c>
      <c r="K21" s="170"/>
      <c r="L21" s="172">
        <v>22</v>
      </c>
      <c r="M21" s="167">
        <f t="shared" si="4"/>
        <v>6.1688584807783976E-2</v>
      </c>
      <c r="N21" s="167">
        <f t="shared" si="5"/>
        <v>-4.3478260869565215</v>
      </c>
      <c r="O21" s="163"/>
    </row>
    <row r="22" spans="1:15" ht="15.75" thickBot="1" x14ac:dyDescent="0.3">
      <c r="A22" s="115" t="s">
        <v>138</v>
      </c>
      <c r="B22" s="116">
        <v>12692</v>
      </c>
      <c r="C22" s="130">
        <f t="shared" si="0"/>
        <v>19.243423546357366</v>
      </c>
      <c r="D22" s="117"/>
      <c r="E22" s="118">
        <v>12542</v>
      </c>
      <c r="F22" s="130">
        <f t="shared" si="1"/>
        <v>20.195156511657864</v>
      </c>
      <c r="G22" s="167">
        <f t="shared" si="2"/>
        <v>-1.1818468326504885</v>
      </c>
      <c r="H22" s="168"/>
      <c r="I22" s="170">
        <v>72</v>
      </c>
      <c r="J22" s="167">
        <f t="shared" si="3"/>
        <v>0.19300879262277504</v>
      </c>
      <c r="K22" s="170"/>
      <c r="L22" s="172">
        <v>60</v>
      </c>
      <c r="M22" s="167">
        <f t="shared" si="4"/>
        <v>0.16824159493031995</v>
      </c>
      <c r="N22" s="167">
        <f t="shared" si="5"/>
        <v>-16.666666666666664</v>
      </c>
      <c r="O22" s="163"/>
    </row>
    <row r="23" spans="1:15" ht="15.75" thickBot="1" x14ac:dyDescent="0.3">
      <c r="A23" s="115" t="s">
        <v>139</v>
      </c>
      <c r="B23" s="116">
        <v>4607</v>
      </c>
      <c r="C23" s="130">
        <f t="shared" si="0"/>
        <v>6.985065575013266</v>
      </c>
      <c r="D23" s="117"/>
      <c r="E23" s="118">
        <v>4244</v>
      </c>
      <c r="F23" s="130">
        <f t="shared" si="1"/>
        <v>6.8336983125080506</v>
      </c>
      <c r="G23" s="167">
        <f t="shared" si="2"/>
        <v>-7.8793140872585195</v>
      </c>
      <c r="H23" s="168"/>
      <c r="I23" s="169">
        <v>24427</v>
      </c>
      <c r="J23" s="167">
        <f t="shared" si="3"/>
        <v>65.480913574951742</v>
      </c>
      <c r="K23" s="170"/>
      <c r="L23" s="171">
        <v>23791</v>
      </c>
      <c r="M23" s="167">
        <f t="shared" si="4"/>
        <v>66.710596416454024</v>
      </c>
      <c r="N23" s="167">
        <f t="shared" si="5"/>
        <v>-2.6036762598763663</v>
      </c>
      <c r="O23" s="163"/>
    </row>
    <row r="24" spans="1:15" ht="15.75" thickBot="1" x14ac:dyDescent="0.3">
      <c r="A24" s="115" t="s">
        <v>140</v>
      </c>
      <c r="B24" s="116">
        <v>3414</v>
      </c>
      <c r="C24" s="130">
        <f t="shared" si="0"/>
        <v>5.1762565385490111</v>
      </c>
      <c r="D24" s="117"/>
      <c r="E24" s="118">
        <v>3285</v>
      </c>
      <c r="F24" s="130">
        <f t="shared" si="1"/>
        <v>5.2895143630039936</v>
      </c>
      <c r="G24" s="167">
        <f t="shared" si="2"/>
        <v>-3.7785588752196833</v>
      </c>
      <c r="H24" s="168"/>
      <c r="I24" s="170">
        <v>687</v>
      </c>
      <c r="J24" s="167">
        <f t="shared" si="3"/>
        <v>1.8416255629423117</v>
      </c>
      <c r="K24" s="170"/>
      <c r="L24" s="172">
        <v>598</v>
      </c>
      <c r="M24" s="167">
        <f t="shared" si="4"/>
        <v>1.6768078961388555</v>
      </c>
      <c r="N24" s="167">
        <f t="shared" si="5"/>
        <v>-12.954876273653564</v>
      </c>
      <c r="O24" s="163"/>
    </row>
    <row r="25" spans="1:15" ht="15.75" thickBot="1" x14ac:dyDescent="0.3">
      <c r="A25" s="115" t="s">
        <v>141</v>
      </c>
      <c r="B25" s="116">
        <v>3397</v>
      </c>
      <c r="C25" s="130">
        <f t="shared" si="0"/>
        <v>5.1504813888257148</v>
      </c>
      <c r="D25" s="117"/>
      <c r="E25" s="118">
        <v>3835</v>
      </c>
      <c r="F25" s="130">
        <f t="shared" si="1"/>
        <v>6.1751255957748299</v>
      </c>
      <c r="G25" s="167">
        <f t="shared" si="2"/>
        <v>12.893729761554312</v>
      </c>
      <c r="H25" s="168"/>
      <c r="I25" s="170">
        <v>193</v>
      </c>
      <c r="J25" s="167">
        <f t="shared" si="3"/>
        <v>0.5173707913360498</v>
      </c>
      <c r="K25" s="170"/>
      <c r="L25" s="172">
        <v>425</v>
      </c>
      <c r="M25" s="167">
        <f t="shared" si="4"/>
        <v>1.1917112974230994</v>
      </c>
      <c r="N25" s="167">
        <f t="shared" si="5"/>
        <v>120.20725388601036</v>
      </c>
      <c r="O25" s="163"/>
    </row>
    <row r="26" spans="1:15" ht="15.75" thickBot="1" x14ac:dyDescent="0.3">
      <c r="A26" s="115" t="s">
        <v>142</v>
      </c>
      <c r="B26" s="116">
        <v>5475</v>
      </c>
      <c r="C26" s="130">
        <f t="shared" si="0"/>
        <v>8.3011143961792122</v>
      </c>
      <c r="D26" s="117"/>
      <c r="E26" s="118">
        <v>5385</v>
      </c>
      <c r="F26" s="130">
        <f t="shared" si="1"/>
        <v>8.6709390699471847</v>
      </c>
      <c r="G26" s="167">
        <f t="shared" si="2"/>
        <v>-1.6438356164383561</v>
      </c>
      <c r="H26" s="168"/>
      <c r="I26" s="169">
        <v>9779</v>
      </c>
      <c r="J26" s="167">
        <f t="shared" si="3"/>
        <v>26.21434698691829</v>
      </c>
      <c r="K26" s="170"/>
      <c r="L26" s="171">
        <v>9114</v>
      </c>
      <c r="M26" s="167">
        <f t="shared" si="4"/>
        <v>25.555898269915602</v>
      </c>
      <c r="N26" s="167">
        <f t="shared" si="5"/>
        <v>-6.8002863278453827</v>
      </c>
      <c r="O26" s="163"/>
    </row>
    <row r="27" spans="1:15" ht="15.75" thickBot="1" x14ac:dyDescent="0.3">
      <c r="A27" s="113" t="s">
        <v>143</v>
      </c>
      <c r="B27" s="133">
        <v>1065</v>
      </c>
      <c r="C27" s="130">
        <f t="shared" si="0"/>
        <v>1.6147373209006142</v>
      </c>
      <c r="D27" s="126"/>
      <c r="E27" s="118">
        <v>1000</v>
      </c>
      <c r="F27" s="130">
        <f t="shared" si="1"/>
        <v>1.61020224140152</v>
      </c>
      <c r="G27" s="167">
        <f t="shared" si="2"/>
        <v>-6.103286384976526</v>
      </c>
      <c r="H27" s="176"/>
      <c r="I27" s="177">
        <v>441</v>
      </c>
      <c r="J27" s="167">
        <f t="shared" si="3"/>
        <v>1.1821788548144971</v>
      </c>
      <c r="K27" s="177"/>
      <c r="L27" s="172">
        <v>603</v>
      </c>
      <c r="M27" s="167">
        <f t="shared" si="4"/>
        <v>1.6908280290497155</v>
      </c>
      <c r="N27" s="167">
        <f t="shared" si="5"/>
        <v>36.734693877551024</v>
      </c>
      <c r="O27" s="163"/>
    </row>
    <row r="28" spans="1:15" ht="15.75" thickBot="1" x14ac:dyDescent="0.3">
      <c r="A28" s="127" t="s">
        <v>153</v>
      </c>
      <c r="B28" s="128">
        <v>65955</v>
      </c>
      <c r="C28" s="130">
        <f t="shared" si="0"/>
        <v>100</v>
      </c>
      <c r="D28" s="71"/>
      <c r="E28" s="128">
        <v>62104</v>
      </c>
      <c r="F28" s="130">
        <f t="shared" si="1"/>
        <v>100</v>
      </c>
      <c r="G28" s="130">
        <f t="shared" si="2"/>
        <v>-5.8388295049655063</v>
      </c>
      <c r="H28" s="129"/>
      <c r="I28" s="128">
        <v>37304</v>
      </c>
      <c r="J28" s="130">
        <f t="shared" si="3"/>
        <v>100</v>
      </c>
      <c r="K28" s="134"/>
      <c r="L28" s="128">
        <v>35663</v>
      </c>
      <c r="M28" s="130">
        <f t="shared" si="4"/>
        <v>100</v>
      </c>
      <c r="N28" s="130">
        <f t="shared" si="5"/>
        <v>-4.398992065194081</v>
      </c>
    </row>
  </sheetData>
  <mergeCells count="18">
    <mergeCell ref="B4:B5"/>
    <mergeCell ref="C4:C5"/>
    <mergeCell ref="D4:D5"/>
    <mergeCell ref="E4:E5"/>
    <mergeCell ref="I4:I5"/>
    <mergeCell ref="J4:J5"/>
    <mergeCell ref="A1:A5"/>
    <mergeCell ref="B1:G1"/>
    <mergeCell ref="I1:N1"/>
    <mergeCell ref="B2:C3"/>
    <mergeCell ref="D2:D3"/>
    <mergeCell ref="E2:F3"/>
    <mergeCell ref="H2:H5"/>
    <mergeCell ref="I2:J3"/>
    <mergeCell ref="K2:K3"/>
    <mergeCell ref="L2:M3"/>
    <mergeCell ref="K4:K5"/>
    <mergeCell ref="L4:L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workbookViewId="0">
      <selection activeCell="M31" sqref="M31"/>
    </sheetView>
  </sheetViews>
  <sheetFormatPr defaultRowHeight="15" x14ac:dyDescent="0.25"/>
  <cols>
    <col min="1" max="1" width="9.28515625" customWidth="1"/>
  </cols>
  <sheetData>
    <row r="1" spans="1:18" ht="15.75" thickBot="1" x14ac:dyDescent="0.3">
      <c r="A1" t="s">
        <v>165</v>
      </c>
    </row>
    <row r="2" spans="1:18" ht="15.75" thickBot="1" x14ac:dyDescent="0.3">
      <c r="A2" s="218" t="s">
        <v>157</v>
      </c>
      <c r="B2" s="217" t="s">
        <v>158</v>
      </c>
      <c r="C2" s="217"/>
      <c r="D2" s="135"/>
      <c r="E2" s="217" t="s">
        <v>5</v>
      </c>
      <c r="F2" s="217"/>
      <c r="G2" s="135"/>
      <c r="H2" s="216" t="s">
        <v>1</v>
      </c>
      <c r="I2" s="216"/>
      <c r="J2" s="131"/>
      <c r="K2" s="217" t="s">
        <v>88</v>
      </c>
      <c r="L2" s="217"/>
      <c r="M2" s="135"/>
      <c r="N2" s="217" t="s">
        <v>159</v>
      </c>
      <c r="O2" s="217"/>
      <c r="P2" s="135"/>
      <c r="Q2" s="217" t="s">
        <v>13</v>
      </c>
      <c r="R2" s="217"/>
    </row>
    <row r="3" spans="1:18" ht="15.75" thickBot="1" x14ac:dyDescent="0.3">
      <c r="A3" s="219"/>
      <c r="B3" s="136" t="s">
        <v>160</v>
      </c>
      <c r="C3" s="136" t="s">
        <v>161</v>
      </c>
      <c r="D3" s="136"/>
      <c r="E3" s="136" t="s">
        <v>160</v>
      </c>
      <c r="F3" s="136" t="s">
        <v>161</v>
      </c>
      <c r="G3" s="136"/>
      <c r="H3" s="136" t="s">
        <v>160</v>
      </c>
      <c r="I3" s="136" t="s">
        <v>161</v>
      </c>
      <c r="J3" s="136"/>
      <c r="K3" s="136" t="s">
        <v>160</v>
      </c>
      <c r="L3" s="136" t="s">
        <v>161</v>
      </c>
      <c r="M3" s="136"/>
      <c r="N3" s="136" t="s">
        <v>160</v>
      </c>
      <c r="O3" s="136" t="s">
        <v>161</v>
      </c>
      <c r="P3" s="136"/>
      <c r="Q3" s="136" t="s">
        <v>160</v>
      </c>
      <c r="R3" s="136" t="s">
        <v>161</v>
      </c>
    </row>
    <row r="4" spans="1:18" x14ac:dyDescent="0.25">
      <c r="A4" s="64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</row>
    <row r="5" spans="1:18" x14ac:dyDescent="0.25">
      <c r="A5" s="66" t="s">
        <v>82</v>
      </c>
      <c r="B5" s="68">
        <v>9577</v>
      </c>
      <c r="C5" s="141">
        <f>B5/$B$10*100</f>
        <v>18.3288358117548</v>
      </c>
      <c r="D5" s="64"/>
      <c r="E5" s="68">
        <v>4259</v>
      </c>
      <c r="F5" s="141">
        <f>E5/$E$10*100</f>
        <v>14.110592055130372</v>
      </c>
      <c r="G5" s="64"/>
      <c r="H5" s="68">
        <v>11711</v>
      </c>
      <c r="I5" s="141">
        <f>H5/$H$10*100</f>
        <v>18.857078449053201</v>
      </c>
      <c r="J5" s="64"/>
      <c r="K5" s="68">
        <v>3244</v>
      </c>
      <c r="L5" s="141">
        <f>K5/$K$10*100</f>
        <v>2.605706207428351</v>
      </c>
      <c r="M5" s="64"/>
      <c r="N5" s="68">
        <v>4015</v>
      </c>
      <c r="O5" s="141">
        <f>N5/$N$10*100</f>
        <v>11.258166727420576</v>
      </c>
      <c r="P5" s="64"/>
      <c r="Q5" s="68">
        <v>10610</v>
      </c>
      <c r="R5" s="141">
        <f>Q5/$Q$10*100</f>
        <v>0.9552482835241729</v>
      </c>
    </row>
    <row r="6" spans="1:18" x14ac:dyDescent="0.25">
      <c r="A6" s="137">
        <v>41887</v>
      </c>
      <c r="B6" s="68">
        <v>12091</v>
      </c>
      <c r="C6" s="141">
        <f t="shared" ref="C6:C10" si="0">B6/$B$10*100</f>
        <v>23.140226981301794</v>
      </c>
      <c r="D6" s="64"/>
      <c r="E6" s="68">
        <v>5213</v>
      </c>
      <c r="F6" s="141">
        <f t="shared" ref="F6:F10" si="1">E6/$E$10*100</f>
        <v>17.271311665507074</v>
      </c>
      <c r="G6" s="64"/>
      <c r="H6" s="68">
        <v>19295</v>
      </c>
      <c r="I6" s="141">
        <f t="shared" ref="I6:I10" si="2">H6/$H$10*100</f>
        <v>31.068852247842326</v>
      </c>
      <c r="J6" s="64"/>
      <c r="K6" s="68">
        <v>5225</v>
      </c>
      <c r="L6" s="141">
        <f t="shared" ref="L6:L10" si="3">K6/$K$10*100</f>
        <v>4.1969219894615089</v>
      </c>
      <c r="M6" s="64"/>
      <c r="N6" s="68">
        <v>7665</v>
      </c>
      <c r="O6" s="141">
        <f t="shared" ref="O6:O10" si="4">N6/$N$10*100</f>
        <v>21.492863752348374</v>
      </c>
      <c r="P6" s="64"/>
      <c r="Q6" s="68">
        <v>15013</v>
      </c>
      <c r="R6" s="141">
        <f t="shared" ref="R6:R10" si="5">Q6/$Q$10*100</f>
        <v>1.3516628162628095</v>
      </c>
    </row>
    <row r="7" spans="1:18" x14ac:dyDescent="0.25">
      <c r="A7" s="138">
        <v>41913</v>
      </c>
      <c r="B7" s="68">
        <v>12377</v>
      </c>
      <c r="C7" s="141">
        <f t="shared" si="0"/>
        <v>23.687584926604274</v>
      </c>
      <c r="D7" s="64"/>
      <c r="E7" s="68">
        <v>5691</v>
      </c>
      <c r="F7" s="141">
        <f t="shared" si="1"/>
        <v>18.854984593976742</v>
      </c>
      <c r="G7" s="64"/>
      <c r="H7" s="68">
        <v>19867</v>
      </c>
      <c r="I7" s="141">
        <f t="shared" si="2"/>
        <v>31.989887929923999</v>
      </c>
      <c r="J7" s="64"/>
      <c r="K7" s="68">
        <v>9012</v>
      </c>
      <c r="L7" s="141">
        <f t="shared" si="3"/>
        <v>7.2387867883305494</v>
      </c>
      <c r="M7" s="64"/>
      <c r="N7" s="68">
        <v>12779</v>
      </c>
      <c r="O7" s="141">
        <f t="shared" si="4"/>
        <v>35.83265569357598</v>
      </c>
      <c r="P7" s="64"/>
      <c r="Q7" s="68">
        <v>47113</v>
      </c>
      <c r="R7" s="141">
        <f t="shared" si="5"/>
        <v>4.2417165298467818</v>
      </c>
    </row>
    <row r="8" spans="1:18" x14ac:dyDescent="0.25">
      <c r="A8" s="66" t="s">
        <v>85</v>
      </c>
      <c r="B8" s="68">
        <v>13710</v>
      </c>
      <c r="C8" s="141">
        <f t="shared" si="0"/>
        <v>26.238732273066546</v>
      </c>
      <c r="D8" s="64"/>
      <c r="E8" s="68">
        <v>9934</v>
      </c>
      <c r="F8" s="141">
        <f t="shared" si="1"/>
        <v>32.912566676606033</v>
      </c>
      <c r="G8" s="64"/>
      <c r="H8" s="68">
        <v>9410</v>
      </c>
      <c r="I8" s="141">
        <f t="shared" si="2"/>
        <v>15.152003091588304</v>
      </c>
      <c r="J8" s="64"/>
      <c r="K8" s="68">
        <v>30029</v>
      </c>
      <c r="L8" s="141">
        <f t="shared" si="3"/>
        <v>24.120453669194191</v>
      </c>
      <c r="M8" s="64"/>
      <c r="N8" s="68">
        <v>9311</v>
      </c>
      <c r="O8" s="141">
        <f t="shared" si="4"/>
        <v>26.108291506603482</v>
      </c>
      <c r="P8" s="64"/>
      <c r="Q8" s="68">
        <v>102985</v>
      </c>
      <c r="R8" s="141">
        <f t="shared" si="5"/>
        <v>9.2720305823503253</v>
      </c>
    </row>
    <row r="9" spans="1:18" x14ac:dyDescent="0.25">
      <c r="A9" s="66" t="s">
        <v>162</v>
      </c>
      <c r="B9" s="68">
        <v>4496</v>
      </c>
      <c r="C9" s="141">
        <f t="shared" si="0"/>
        <v>8.6046200072725885</v>
      </c>
      <c r="D9" s="64"/>
      <c r="E9" s="68">
        <v>5086</v>
      </c>
      <c r="F9" s="141">
        <f t="shared" si="1"/>
        <v>16.850545008779775</v>
      </c>
      <c r="G9" s="64"/>
      <c r="H9" s="68">
        <v>1821</v>
      </c>
      <c r="I9" s="141">
        <f t="shared" si="2"/>
        <v>2.9321782815921678</v>
      </c>
      <c r="J9" s="64"/>
      <c r="K9" s="68">
        <v>76986</v>
      </c>
      <c r="L9" s="141">
        <f t="shared" si="3"/>
        <v>61.838131345585403</v>
      </c>
      <c r="M9" s="64"/>
      <c r="N9" s="68">
        <v>1893</v>
      </c>
      <c r="O9" s="141">
        <f t="shared" si="4"/>
        <v>5.3080223200515944</v>
      </c>
      <c r="P9" s="64"/>
      <c r="Q9" s="68">
        <v>934985</v>
      </c>
      <c r="R9" s="141">
        <f t="shared" si="5"/>
        <v>84.179341788015918</v>
      </c>
    </row>
    <row r="10" spans="1:18" ht="24" x14ac:dyDescent="0.25">
      <c r="A10" s="139" t="s">
        <v>163</v>
      </c>
      <c r="B10" s="140">
        <v>52251</v>
      </c>
      <c r="C10" s="141">
        <f t="shared" si="0"/>
        <v>100</v>
      </c>
      <c r="D10" s="64"/>
      <c r="E10" s="140">
        <v>30183</v>
      </c>
      <c r="F10" s="141">
        <f t="shared" si="1"/>
        <v>100</v>
      </c>
      <c r="G10" s="64"/>
      <c r="H10" s="140">
        <v>62104</v>
      </c>
      <c r="I10" s="141">
        <f t="shared" si="2"/>
        <v>100</v>
      </c>
      <c r="J10" s="64"/>
      <c r="K10" s="140">
        <v>124496</v>
      </c>
      <c r="L10" s="141">
        <f t="shared" si="3"/>
        <v>100</v>
      </c>
      <c r="M10" s="64"/>
      <c r="N10" s="140">
        <v>35663</v>
      </c>
      <c r="O10" s="141">
        <f t="shared" si="4"/>
        <v>100</v>
      </c>
      <c r="P10" s="64"/>
      <c r="Q10" s="140">
        <v>1110706</v>
      </c>
      <c r="R10" s="141">
        <f t="shared" si="5"/>
        <v>100</v>
      </c>
    </row>
    <row r="13" spans="1:18" x14ac:dyDescent="0.25">
      <c r="A13" t="s">
        <v>166</v>
      </c>
    </row>
    <row r="14" spans="1:18" ht="24.75" thickBot="1" x14ac:dyDescent="0.3">
      <c r="A14" s="142" t="s">
        <v>157</v>
      </c>
      <c r="B14" s="143" t="s">
        <v>2</v>
      </c>
      <c r="C14" s="143" t="s">
        <v>5</v>
      </c>
      <c r="D14" s="144" t="s">
        <v>1</v>
      </c>
      <c r="E14" s="143" t="s">
        <v>88</v>
      </c>
      <c r="F14" s="143" t="s">
        <v>3</v>
      </c>
      <c r="G14" s="143" t="s">
        <v>13</v>
      </c>
    </row>
    <row r="15" spans="1:18" x14ac:dyDescent="0.25">
      <c r="A15" s="64"/>
      <c r="B15" s="64"/>
      <c r="C15" s="64"/>
      <c r="D15" s="67"/>
      <c r="E15" s="64"/>
      <c r="F15" s="64"/>
      <c r="G15" s="64"/>
    </row>
    <row r="16" spans="1:18" x14ac:dyDescent="0.25">
      <c r="A16" s="70" t="s">
        <v>82</v>
      </c>
      <c r="B16" s="68">
        <v>2710</v>
      </c>
      <c r="C16" s="68">
        <v>2605</v>
      </c>
      <c r="D16" s="69">
        <v>875</v>
      </c>
      <c r="E16" s="69">
        <v>483</v>
      </c>
      <c r="F16" s="68">
        <v>1490</v>
      </c>
      <c r="G16" s="69">
        <v>349</v>
      </c>
    </row>
    <row r="17" spans="1:7" x14ac:dyDescent="0.25">
      <c r="A17" s="145">
        <v>41887</v>
      </c>
      <c r="B17" s="68">
        <v>2565</v>
      </c>
      <c r="C17" s="68">
        <v>2330</v>
      </c>
      <c r="D17" s="69">
        <v>787</v>
      </c>
      <c r="E17" s="69">
        <v>467</v>
      </c>
      <c r="F17" s="68">
        <v>1502</v>
      </c>
      <c r="G17" s="69">
        <v>293</v>
      </c>
    </row>
    <row r="18" spans="1:7" x14ac:dyDescent="0.25">
      <c r="A18" s="146">
        <v>41913</v>
      </c>
      <c r="B18" s="68">
        <v>2256</v>
      </c>
      <c r="C18" s="68">
        <v>2002</v>
      </c>
      <c r="D18" s="69">
        <v>691</v>
      </c>
      <c r="E18" s="69">
        <v>433</v>
      </c>
      <c r="F18" s="68">
        <v>1545</v>
      </c>
      <c r="G18" s="69">
        <v>293</v>
      </c>
    </row>
    <row r="19" spans="1:7" x14ac:dyDescent="0.25">
      <c r="A19" s="70" t="s">
        <v>85</v>
      </c>
      <c r="B19" s="68">
        <v>1983</v>
      </c>
      <c r="C19" s="68">
        <v>1492</v>
      </c>
      <c r="D19" s="69">
        <v>670</v>
      </c>
      <c r="E19" s="69">
        <v>425</v>
      </c>
      <c r="F19" s="68">
        <v>1637</v>
      </c>
      <c r="G19" s="69">
        <v>284</v>
      </c>
    </row>
    <row r="20" spans="1:7" x14ac:dyDescent="0.25">
      <c r="A20" s="70" t="s">
        <v>162</v>
      </c>
      <c r="B20" s="68">
        <v>1196</v>
      </c>
      <c r="C20" s="68">
        <v>1059</v>
      </c>
      <c r="D20" s="69">
        <v>527</v>
      </c>
      <c r="E20" s="69">
        <v>435</v>
      </c>
      <c r="F20" s="68">
        <v>1745</v>
      </c>
      <c r="G20" s="69">
        <v>205</v>
      </c>
    </row>
    <row r="21" spans="1:7" x14ac:dyDescent="0.25">
      <c r="A21" s="70" t="s">
        <v>164</v>
      </c>
      <c r="B21" s="68">
        <v>2230</v>
      </c>
      <c r="C21" s="68">
        <v>1776</v>
      </c>
      <c r="D21" s="69">
        <v>750</v>
      </c>
      <c r="E21" s="69">
        <v>436</v>
      </c>
      <c r="F21" s="68">
        <v>1569</v>
      </c>
      <c r="G21" s="69">
        <v>233</v>
      </c>
    </row>
    <row r="22" spans="1:7" ht="15.75" thickBot="1" x14ac:dyDescent="0.3">
      <c r="A22" s="147"/>
      <c r="B22" s="148"/>
      <c r="C22" s="148"/>
      <c r="D22" s="148"/>
      <c r="E22" s="148"/>
      <c r="F22" s="148"/>
      <c r="G22" s="148"/>
    </row>
  </sheetData>
  <mergeCells count="7">
    <mergeCell ref="Q2:R2"/>
    <mergeCell ref="A2:A3"/>
    <mergeCell ref="B2:C2"/>
    <mergeCell ref="E2:F2"/>
    <mergeCell ref="H2:I2"/>
    <mergeCell ref="K2:L2"/>
    <mergeCell ref="N2:O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topLeftCell="A2" workbookViewId="0">
      <selection activeCell="P19" sqref="P19"/>
    </sheetView>
  </sheetViews>
  <sheetFormatPr defaultRowHeight="15" x14ac:dyDescent="0.25"/>
  <sheetData>
    <row r="1" spans="1:16" x14ac:dyDescent="0.25">
      <c r="A1" t="s">
        <v>167</v>
      </c>
    </row>
    <row r="3" spans="1:16" ht="15.75" thickBot="1" x14ac:dyDescent="0.3">
      <c r="B3" s="152"/>
    </row>
    <row r="4" spans="1:16" ht="64.5" thickBot="1" x14ac:dyDescent="0.3">
      <c r="B4" s="153" t="s">
        <v>170</v>
      </c>
      <c r="C4" s="154" t="s">
        <v>171</v>
      </c>
      <c r="D4" s="154" t="s">
        <v>172</v>
      </c>
      <c r="E4" s="154" t="s">
        <v>173</v>
      </c>
      <c r="F4" s="154" t="s">
        <v>174</v>
      </c>
      <c r="K4" s="160" t="s">
        <v>80</v>
      </c>
      <c r="L4" s="154" t="s">
        <v>180</v>
      </c>
      <c r="M4" s="154" t="s">
        <v>181</v>
      </c>
      <c r="N4" s="154" t="s">
        <v>182</v>
      </c>
      <c r="O4" s="154" t="s">
        <v>183</v>
      </c>
      <c r="P4" s="154" t="s">
        <v>184</v>
      </c>
    </row>
    <row r="5" spans="1:16" ht="15.75" thickBot="1" x14ac:dyDescent="0.3">
      <c r="B5" s="155" t="s">
        <v>119</v>
      </c>
      <c r="C5" s="156">
        <v>9657</v>
      </c>
      <c r="D5" s="156">
        <v>5533</v>
      </c>
      <c r="E5" s="157">
        <v>570</v>
      </c>
      <c r="F5" s="158">
        <v>0.97699999999999998</v>
      </c>
      <c r="K5" s="155" t="s">
        <v>5</v>
      </c>
      <c r="L5" s="161">
        <v>30283</v>
      </c>
      <c r="M5" s="161">
        <v>21398</v>
      </c>
      <c r="N5" s="158">
        <v>2.1000000000000001E-2</v>
      </c>
      <c r="O5" s="159">
        <v>2580</v>
      </c>
      <c r="P5" s="158">
        <f>O5/L5</f>
        <v>8.5196314764059047E-2</v>
      </c>
    </row>
    <row r="6" spans="1:16" ht="15.75" thickBot="1" x14ac:dyDescent="0.3">
      <c r="B6" s="155" t="s">
        <v>175</v>
      </c>
      <c r="C6" s="157">
        <v>868</v>
      </c>
      <c r="D6" s="157">
        <v>256</v>
      </c>
      <c r="E6" s="157">
        <v>32</v>
      </c>
      <c r="F6" s="158">
        <v>0.76700000000000002</v>
      </c>
      <c r="K6" s="155" t="s">
        <v>2</v>
      </c>
      <c r="L6" s="161">
        <v>50625</v>
      </c>
      <c r="M6" s="161">
        <v>34975</v>
      </c>
      <c r="N6" s="158">
        <v>2.8000000000000001E-2</v>
      </c>
      <c r="O6" s="159">
        <v>3215</v>
      </c>
      <c r="P6" s="158">
        <f t="shared" ref="P6:P15" si="0">O6/L6</f>
        <v>6.3506172839506173E-2</v>
      </c>
    </row>
    <row r="7" spans="1:16" ht="15.75" thickBot="1" x14ac:dyDescent="0.3">
      <c r="B7" s="155" t="s">
        <v>124</v>
      </c>
      <c r="C7" s="156">
        <v>4630</v>
      </c>
      <c r="D7" s="156">
        <v>2956</v>
      </c>
      <c r="E7" s="157">
        <v>504</v>
      </c>
      <c r="F7" s="158">
        <v>0.98199999999999998</v>
      </c>
      <c r="K7" s="155" t="s">
        <v>1</v>
      </c>
      <c r="L7" s="161">
        <v>45104</v>
      </c>
      <c r="M7" s="161">
        <v>35492</v>
      </c>
      <c r="N7" s="158">
        <v>1.2999999999999999E-2</v>
      </c>
      <c r="O7" s="159">
        <v>4444</v>
      </c>
      <c r="P7" s="158">
        <f t="shared" si="0"/>
        <v>9.8527846754168147E-2</v>
      </c>
    </row>
    <row r="8" spans="1:16" ht="15.75" thickBot="1" x14ac:dyDescent="0.3">
      <c r="B8" s="155" t="s">
        <v>176</v>
      </c>
      <c r="C8" s="156">
        <v>7393</v>
      </c>
      <c r="D8" s="156">
        <v>5972</v>
      </c>
      <c r="E8" s="157">
        <v>166</v>
      </c>
      <c r="F8" s="158">
        <v>0.71099999999999997</v>
      </c>
      <c r="K8" s="155" t="s">
        <v>8</v>
      </c>
      <c r="L8" s="161">
        <v>25848</v>
      </c>
      <c r="M8" s="161">
        <v>19663</v>
      </c>
      <c r="N8" s="158">
        <v>2.3E-2</v>
      </c>
      <c r="O8" s="159">
        <v>2641</v>
      </c>
      <c r="P8" s="158">
        <f t="shared" si="0"/>
        <v>0.10217424945837202</v>
      </c>
    </row>
    <row r="9" spans="1:16" ht="15.75" thickBot="1" x14ac:dyDescent="0.3">
      <c r="B9" s="155" t="s">
        <v>127</v>
      </c>
      <c r="C9" s="156">
        <v>7112</v>
      </c>
      <c r="D9" s="156">
        <v>4654</v>
      </c>
      <c r="E9" s="157">
        <v>145</v>
      </c>
      <c r="F9" s="158">
        <v>0.92400000000000004</v>
      </c>
      <c r="K9" s="155" t="s">
        <v>13</v>
      </c>
      <c r="L9" s="161">
        <v>902075</v>
      </c>
      <c r="M9" s="161">
        <v>607662</v>
      </c>
      <c r="N9" s="158">
        <v>4.4999999999999998E-2</v>
      </c>
      <c r="O9" s="159">
        <v>19190</v>
      </c>
      <c r="P9" s="158">
        <f t="shared" si="0"/>
        <v>2.1273175733725024E-2</v>
      </c>
    </row>
    <row r="10" spans="1:16" ht="15.75" thickBot="1" x14ac:dyDescent="0.3">
      <c r="B10" s="155" t="s">
        <v>128</v>
      </c>
      <c r="C10" s="156">
        <v>13880</v>
      </c>
      <c r="D10" s="156">
        <v>9088</v>
      </c>
      <c r="E10" s="156">
        <v>1142</v>
      </c>
      <c r="F10" s="158">
        <v>0.95899999999999996</v>
      </c>
      <c r="K10" s="155" t="s">
        <v>3</v>
      </c>
      <c r="L10" s="161">
        <v>18983</v>
      </c>
      <c r="M10" s="161">
        <v>15259</v>
      </c>
      <c r="N10" s="158">
        <v>1.2E-2</v>
      </c>
      <c r="O10" s="159">
        <v>1870</v>
      </c>
      <c r="P10" s="158">
        <f t="shared" si="0"/>
        <v>9.8509192435336887E-2</v>
      </c>
    </row>
    <row r="11" spans="1:16" ht="15.75" thickBot="1" x14ac:dyDescent="0.3">
      <c r="B11" s="155" t="s">
        <v>129</v>
      </c>
      <c r="C11" s="156">
        <v>1436</v>
      </c>
      <c r="D11" s="157">
        <v>810</v>
      </c>
      <c r="E11" s="157">
        <v>188</v>
      </c>
      <c r="F11" s="158">
        <v>0.97399999999999998</v>
      </c>
      <c r="K11" s="155" t="s">
        <v>9</v>
      </c>
      <c r="L11" s="161">
        <v>19389</v>
      </c>
      <c r="M11" s="161">
        <v>15811</v>
      </c>
      <c r="N11" s="158">
        <v>2.1000000000000001E-2</v>
      </c>
      <c r="O11" s="159">
        <v>1757</v>
      </c>
      <c r="P11" s="158">
        <f t="shared" si="0"/>
        <v>9.0618391871679818E-2</v>
      </c>
    </row>
    <row r="12" spans="1:16" ht="15.75" thickBot="1" x14ac:dyDescent="0.3">
      <c r="B12" s="155" t="s">
        <v>130</v>
      </c>
      <c r="C12" s="156">
        <v>14125</v>
      </c>
      <c r="D12" s="156">
        <v>11259</v>
      </c>
      <c r="E12" s="157">
        <v>205</v>
      </c>
      <c r="F12" s="158">
        <v>0.96099999999999997</v>
      </c>
      <c r="K12" s="155" t="s">
        <v>0</v>
      </c>
      <c r="L12" s="161">
        <v>57724</v>
      </c>
      <c r="M12" s="161">
        <v>49723</v>
      </c>
      <c r="N12" s="158">
        <v>1.0999999999999999E-2</v>
      </c>
      <c r="O12" s="159">
        <v>5441</v>
      </c>
      <c r="P12" s="158">
        <f t="shared" si="0"/>
        <v>9.4258887118009838E-2</v>
      </c>
    </row>
    <row r="13" spans="1:16" ht="15.75" thickBot="1" x14ac:dyDescent="0.3">
      <c r="B13" s="155" t="s">
        <v>131</v>
      </c>
      <c r="C13" s="156">
        <v>19258</v>
      </c>
      <c r="D13" s="156">
        <v>13849</v>
      </c>
      <c r="E13" s="156">
        <v>1729</v>
      </c>
      <c r="F13" s="158">
        <v>0.98699999999999999</v>
      </c>
      <c r="K13" s="155" t="s">
        <v>185</v>
      </c>
      <c r="L13" s="161">
        <v>25196</v>
      </c>
      <c r="M13" s="161">
        <v>21694</v>
      </c>
      <c r="N13" s="158">
        <v>1.2E-2</v>
      </c>
      <c r="O13" s="159">
        <v>2764</v>
      </c>
      <c r="P13" s="158">
        <f t="shared" si="0"/>
        <v>0.1096999523733926</v>
      </c>
    </row>
    <row r="14" spans="1:16" ht="15.75" thickBot="1" x14ac:dyDescent="0.3">
      <c r="B14" s="155" t="s">
        <v>177</v>
      </c>
      <c r="C14" s="156">
        <v>51463</v>
      </c>
      <c r="D14" s="156">
        <v>36587</v>
      </c>
      <c r="E14" s="156">
        <v>1345</v>
      </c>
      <c r="F14" s="159" t="s">
        <v>122</v>
      </c>
      <c r="K14" s="155" t="s">
        <v>6</v>
      </c>
      <c r="L14" s="161">
        <v>11565</v>
      </c>
      <c r="M14" s="161">
        <v>9837</v>
      </c>
      <c r="N14" s="158">
        <v>1.2E-2</v>
      </c>
      <c r="O14" s="159">
        <v>1485</v>
      </c>
      <c r="P14" s="158">
        <f t="shared" si="0"/>
        <v>0.12840466926070038</v>
      </c>
    </row>
    <row r="15" spans="1:16" ht="15.75" thickBot="1" x14ac:dyDescent="0.3">
      <c r="B15" s="155" t="s">
        <v>133</v>
      </c>
      <c r="C15" s="156">
        <v>24426</v>
      </c>
      <c r="D15" s="156">
        <v>17965</v>
      </c>
      <c r="E15" s="157">
        <v>498</v>
      </c>
      <c r="F15" s="158">
        <v>0.98599999999999999</v>
      </c>
      <c r="K15" s="155" t="s">
        <v>7</v>
      </c>
      <c r="L15" s="161">
        <v>39595</v>
      </c>
      <c r="M15" s="161">
        <v>30195</v>
      </c>
      <c r="N15" s="158">
        <v>2.8000000000000001E-2</v>
      </c>
      <c r="O15" s="159">
        <v>3057</v>
      </c>
      <c r="P15" s="158">
        <f t="shared" si="0"/>
        <v>7.720671801995202E-2</v>
      </c>
    </row>
    <row r="16" spans="1:16" ht="15.75" thickBot="1" x14ac:dyDescent="0.3">
      <c r="B16" s="155" t="s">
        <v>134</v>
      </c>
      <c r="C16" s="156">
        <v>26282</v>
      </c>
      <c r="D16" s="156">
        <v>13936</v>
      </c>
      <c r="E16" s="157">
        <v>570</v>
      </c>
      <c r="F16" s="158">
        <v>0.98299999999999998</v>
      </c>
    </row>
    <row r="17" spans="2:6" ht="15.75" thickBot="1" x14ac:dyDescent="0.3">
      <c r="B17" s="155" t="s">
        <v>135</v>
      </c>
      <c r="C17" s="156">
        <v>70386</v>
      </c>
      <c r="D17" s="156">
        <v>59189</v>
      </c>
      <c r="E17" s="156">
        <v>1546</v>
      </c>
      <c r="F17" s="158">
        <v>0.94</v>
      </c>
    </row>
    <row r="18" spans="2:6" ht="15.75" thickBot="1" x14ac:dyDescent="0.3">
      <c r="B18" s="155" t="s">
        <v>136</v>
      </c>
      <c r="C18" s="156">
        <v>55231</v>
      </c>
      <c r="D18" s="156">
        <v>45073</v>
      </c>
      <c r="E18" s="157">
        <v>327</v>
      </c>
      <c r="F18" s="158">
        <v>0.98799999999999999</v>
      </c>
    </row>
    <row r="19" spans="2:6" ht="15.75" thickBot="1" x14ac:dyDescent="0.3">
      <c r="B19" s="155" t="s">
        <v>137</v>
      </c>
      <c r="C19" s="156">
        <v>19446</v>
      </c>
      <c r="D19" s="156">
        <v>15827</v>
      </c>
      <c r="E19" s="157">
        <v>125</v>
      </c>
      <c r="F19" s="158">
        <v>0.64300000000000002</v>
      </c>
    </row>
    <row r="20" spans="2:6" ht="15.75" thickBot="1" x14ac:dyDescent="0.3">
      <c r="B20" s="155" t="s">
        <v>138</v>
      </c>
      <c r="C20" s="156">
        <v>93623</v>
      </c>
      <c r="D20" s="156">
        <v>74915</v>
      </c>
      <c r="E20" s="156">
        <v>1425</v>
      </c>
      <c r="F20" s="158">
        <v>0.97099999999999997</v>
      </c>
    </row>
    <row r="21" spans="2:6" ht="15.75" thickBot="1" x14ac:dyDescent="0.3">
      <c r="B21" s="155" t="s">
        <v>178</v>
      </c>
      <c r="C21" s="156">
        <v>230559</v>
      </c>
      <c r="D21" s="156">
        <v>178954</v>
      </c>
      <c r="E21" s="156">
        <v>4251</v>
      </c>
      <c r="F21" s="158">
        <v>0.96699999999999997</v>
      </c>
    </row>
    <row r="22" spans="2:6" ht="15.75" thickBot="1" x14ac:dyDescent="0.3">
      <c r="B22" s="155" t="s">
        <v>140</v>
      </c>
      <c r="C22" s="156">
        <v>34172</v>
      </c>
      <c r="D22" s="156">
        <v>27810</v>
      </c>
      <c r="E22" s="156">
        <v>1207</v>
      </c>
      <c r="F22" s="158">
        <v>0.98499999999999999</v>
      </c>
    </row>
    <row r="23" spans="2:6" ht="15.75" thickBot="1" x14ac:dyDescent="0.3">
      <c r="B23" s="155" t="s">
        <v>141</v>
      </c>
      <c r="C23" s="156">
        <v>120616</v>
      </c>
      <c r="D23" s="156">
        <v>93308</v>
      </c>
      <c r="E23" s="156">
        <v>3888</v>
      </c>
      <c r="F23" s="158">
        <v>0.96799999999999997</v>
      </c>
    </row>
    <row r="24" spans="2:6" ht="15.75" thickBot="1" x14ac:dyDescent="0.3">
      <c r="B24" s="155" t="s">
        <v>179</v>
      </c>
      <c r="C24" s="156">
        <v>158335</v>
      </c>
      <c r="D24" s="156">
        <v>128813</v>
      </c>
      <c r="E24" s="156">
        <v>6526</v>
      </c>
      <c r="F24" s="158">
        <v>0.95199999999999996</v>
      </c>
    </row>
    <row r="25" spans="2:6" ht="15.75" thickBot="1" x14ac:dyDescent="0.3">
      <c r="B25" s="155" t="s">
        <v>143</v>
      </c>
      <c r="C25" s="156">
        <v>33267</v>
      </c>
      <c r="D25" s="156">
        <v>25625</v>
      </c>
      <c r="E25" s="157">
        <v>845</v>
      </c>
      <c r="F25" s="158">
        <v>0.92200000000000004</v>
      </c>
    </row>
    <row r="26" spans="2:6" ht="15.75" thickBot="1" x14ac:dyDescent="0.3">
      <c r="B26" s="155" t="s">
        <v>11</v>
      </c>
      <c r="C26" s="156">
        <v>996165</v>
      </c>
      <c r="D26" s="156">
        <v>772379</v>
      </c>
      <c r="E26" s="156">
        <v>27234</v>
      </c>
      <c r="F26" s="158">
        <v>0.96199999999999997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opLeftCell="A25" workbookViewId="0">
      <selection activeCell="K28" sqref="K28"/>
    </sheetView>
  </sheetViews>
  <sheetFormatPr defaultRowHeight="15" x14ac:dyDescent="0.25"/>
  <cols>
    <col min="1" max="1" width="18.140625" customWidth="1"/>
  </cols>
  <sheetData>
    <row r="1" spans="1:7" x14ac:dyDescent="0.25">
      <c r="A1" s="16" t="s">
        <v>91</v>
      </c>
    </row>
    <row r="3" spans="1:7" x14ac:dyDescent="0.25">
      <c r="A3" s="2" t="s">
        <v>0</v>
      </c>
      <c r="B3" s="178">
        <f>C3/$C$13</f>
        <v>0.20982384530434595</v>
      </c>
      <c r="C3" s="3">
        <v>77519</v>
      </c>
      <c r="D3" s="2"/>
      <c r="E3" s="2"/>
      <c r="F3" s="2"/>
      <c r="G3" s="2"/>
    </row>
    <row r="4" spans="1:7" x14ac:dyDescent="0.25">
      <c r="A4" s="2" t="s">
        <v>1</v>
      </c>
      <c r="B4" s="1">
        <f t="shared" ref="B4:B12" si="0">C4/$C$13</f>
        <v>0.16809943483250689</v>
      </c>
      <c r="C4" s="3">
        <v>62104</v>
      </c>
      <c r="D4" s="2"/>
      <c r="E4" s="2"/>
      <c r="F4" s="2"/>
      <c r="G4" s="2"/>
    </row>
    <row r="5" spans="1:7" x14ac:dyDescent="0.25">
      <c r="A5" s="2" t="s">
        <v>2</v>
      </c>
      <c r="B5" s="1">
        <f t="shared" si="0"/>
        <v>0.14142991706545982</v>
      </c>
      <c r="C5" s="3">
        <v>52251</v>
      </c>
      <c r="D5" s="2"/>
      <c r="E5" s="2"/>
      <c r="F5" s="2"/>
      <c r="G5" s="2"/>
    </row>
    <row r="6" spans="1:7" x14ac:dyDescent="0.25">
      <c r="A6" s="2" t="s">
        <v>3</v>
      </c>
      <c r="B6" s="1">
        <f t="shared" si="0"/>
        <v>9.6530499556094496E-2</v>
      </c>
      <c r="C6" s="4">
        <v>35663</v>
      </c>
      <c r="D6" s="2"/>
      <c r="E6" s="2"/>
      <c r="F6" s="2"/>
      <c r="G6" s="2"/>
    </row>
    <row r="7" spans="1:7" x14ac:dyDescent="0.25">
      <c r="A7" s="2" t="s">
        <v>4</v>
      </c>
      <c r="B7" s="1">
        <f t="shared" si="0"/>
        <v>8.4268963426517393E-2</v>
      </c>
      <c r="C7" s="3">
        <v>31133</v>
      </c>
      <c r="D7" s="2"/>
      <c r="E7" s="2"/>
      <c r="F7" s="2"/>
      <c r="G7" s="2"/>
    </row>
    <row r="8" spans="1:7" x14ac:dyDescent="0.25">
      <c r="A8" s="2" t="s">
        <v>5</v>
      </c>
      <c r="B8" s="1">
        <f t="shared" si="0"/>
        <v>8.1697559602433897E-2</v>
      </c>
      <c r="C8" s="3">
        <v>30183</v>
      </c>
      <c r="D8" s="2"/>
      <c r="E8" s="2"/>
      <c r="F8" s="2"/>
      <c r="G8" s="2"/>
    </row>
    <row r="9" spans="1:7" x14ac:dyDescent="0.25">
      <c r="A9" s="2" t="s">
        <v>6</v>
      </c>
      <c r="B9" s="1">
        <f t="shared" si="0"/>
        <v>6.7175894848530787E-2</v>
      </c>
      <c r="C9" s="4">
        <v>24818</v>
      </c>
      <c r="D9" s="2"/>
      <c r="E9" s="2"/>
      <c r="F9" s="2"/>
      <c r="G9" s="2"/>
    </row>
    <row r="10" spans="1:7" x14ac:dyDescent="0.25">
      <c r="A10" s="2" t="s">
        <v>7</v>
      </c>
      <c r="B10" s="1">
        <f t="shared" si="0"/>
        <v>6.3180745328165269E-2</v>
      </c>
      <c r="C10" s="4">
        <v>23342</v>
      </c>
      <c r="D10" s="2"/>
      <c r="E10" s="2"/>
      <c r="F10" s="2"/>
      <c r="G10" s="2"/>
    </row>
    <row r="11" spans="1:7" x14ac:dyDescent="0.25">
      <c r="A11" s="2" t="s">
        <v>8</v>
      </c>
      <c r="B11" s="1">
        <f t="shared" si="0"/>
        <v>4.4907537731967692E-2</v>
      </c>
      <c r="C11" s="3">
        <v>16591</v>
      </c>
      <c r="D11" s="2"/>
      <c r="E11" s="2"/>
      <c r="F11" s="2"/>
      <c r="G11" s="2"/>
    </row>
    <row r="12" spans="1:7" x14ac:dyDescent="0.25">
      <c r="A12" s="2" t="s">
        <v>9</v>
      </c>
      <c r="B12" s="1">
        <f t="shared" si="0"/>
        <v>4.2885602303977824E-2</v>
      </c>
      <c r="C12" s="3">
        <v>15844</v>
      </c>
      <c r="D12" s="2"/>
      <c r="E12" s="2"/>
      <c r="F12" s="2"/>
      <c r="G12" s="2"/>
    </row>
    <row r="13" spans="1:7" x14ac:dyDescent="0.25">
      <c r="A13" s="2"/>
      <c r="B13" s="2"/>
      <c r="C13" s="5">
        <f>SUM(C3:C12)</f>
        <v>369448</v>
      </c>
      <c r="D13" s="2"/>
      <c r="E13" s="2"/>
      <c r="F13" s="2"/>
      <c r="G13" s="2"/>
    </row>
    <row r="14" spans="1:7" x14ac:dyDescent="0.25">
      <c r="A14" s="2"/>
      <c r="B14" s="2"/>
      <c r="C14" s="2"/>
      <c r="D14" s="2"/>
      <c r="E14" s="2"/>
      <c r="F14" s="2"/>
      <c r="G14" s="2"/>
    </row>
    <row r="15" spans="1:7" x14ac:dyDescent="0.25">
      <c r="A15" s="2"/>
      <c r="B15" s="2"/>
      <c r="C15" s="2"/>
      <c r="D15" s="2"/>
      <c r="E15" s="2"/>
      <c r="F15" s="2"/>
      <c r="G15" s="2"/>
    </row>
    <row r="16" spans="1:7" x14ac:dyDescent="0.25">
      <c r="A16" s="2"/>
      <c r="B16" s="5"/>
      <c r="C16" s="2"/>
      <c r="D16" s="2"/>
      <c r="E16" s="2"/>
      <c r="F16" s="2"/>
      <c r="G16" s="2"/>
    </row>
    <row r="17" spans="1:7" x14ac:dyDescent="0.25">
      <c r="A17" s="2"/>
      <c r="B17" s="2"/>
      <c r="C17" s="2"/>
      <c r="D17" s="2"/>
      <c r="E17" s="2"/>
      <c r="F17" s="2"/>
      <c r="G17" s="2"/>
    </row>
    <row r="18" spans="1:7" x14ac:dyDescent="0.25">
      <c r="A18" s="2"/>
      <c r="B18" s="2"/>
      <c r="C18" s="2"/>
      <c r="D18" s="2"/>
      <c r="E18" s="2"/>
      <c r="F18" s="2"/>
      <c r="G18" s="2"/>
    </row>
    <row r="19" spans="1:7" x14ac:dyDescent="0.25">
      <c r="A19" s="2"/>
      <c r="B19" s="2"/>
      <c r="C19" s="2"/>
      <c r="D19" s="2"/>
      <c r="E19" s="2"/>
      <c r="F19" s="2"/>
      <c r="G19" s="2"/>
    </row>
    <row r="20" spans="1:7" x14ac:dyDescent="0.25">
      <c r="A20" s="2"/>
      <c r="B20" s="2"/>
      <c r="C20" s="2"/>
      <c r="D20" s="2"/>
      <c r="E20" s="2"/>
      <c r="F20" s="2"/>
      <c r="G20" s="2"/>
    </row>
    <row r="21" spans="1:7" x14ac:dyDescent="0.25">
      <c r="A21" s="2"/>
      <c r="B21" s="2"/>
      <c r="C21" s="2"/>
      <c r="D21" s="2"/>
      <c r="E21" s="2"/>
      <c r="F21" s="2"/>
      <c r="G21" s="2"/>
    </row>
    <row r="22" spans="1:7" x14ac:dyDescent="0.25">
      <c r="A22" s="2"/>
      <c r="B22" s="2"/>
      <c r="C22" s="2"/>
      <c r="D22" s="2"/>
      <c r="E22" s="2"/>
      <c r="F22" s="2"/>
      <c r="G22" s="2"/>
    </row>
    <row r="23" spans="1:7" x14ac:dyDescent="0.25">
      <c r="A23" s="2"/>
      <c r="B23" s="2"/>
      <c r="C23" s="2"/>
      <c r="D23" s="2"/>
      <c r="E23" s="2"/>
      <c r="F23" s="2"/>
      <c r="G23" s="2"/>
    </row>
    <row r="24" spans="1:7" x14ac:dyDescent="0.25">
      <c r="A24" s="2"/>
      <c r="B24" s="2"/>
      <c r="C24" s="2"/>
      <c r="D24" s="2"/>
      <c r="E24" s="2"/>
      <c r="F24" s="2"/>
      <c r="G24" s="2"/>
    </row>
    <row r="25" spans="1:7" x14ac:dyDescent="0.25">
      <c r="A25" s="2"/>
      <c r="B25" s="2"/>
      <c r="C25" s="2"/>
      <c r="D25" s="2"/>
      <c r="E25" s="2"/>
      <c r="F25" s="2"/>
      <c r="G25" s="2"/>
    </row>
    <row r="26" spans="1:7" x14ac:dyDescent="0.25">
      <c r="A26" s="2"/>
      <c r="B26" s="2"/>
      <c r="C26" s="2"/>
      <c r="D26" s="2"/>
      <c r="E26" s="2"/>
      <c r="F26" s="2"/>
      <c r="G26" s="2"/>
    </row>
    <row r="27" spans="1:7" x14ac:dyDescent="0.25">
      <c r="A27" s="2"/>
      <c r="B27" s="2"/>
      <c r="C27" s="2"/>
      <c r="D27" s="2"/>
      <c r="E27" s="2"/>
      <c r="F27" s="2"/>
      <c r="G27" s="2"/>
    </row>
    <row r="28" spans="1:7" x14ac:dyDescent="0.25">
      <c r="A28" s="2"/>
      <c r="B28" s="2"/>
      <c r="C28" s="2"/>
      <c r="D28" s="2"/>
      <c r="E28" s="2"/>
      <c r="F28" s="2"/>
      <c r="G28" s="2"/>
    </row>
    <row r="29" spans="1:7" x14ac:dyDescent="0.25">
      <c r="A29" s="2"/>
      <c r="B29" s="2"/>
      <c r="C29" s="2"/>
      <c r="D29" s="2"/>
      <c r="E29" s="2"/>
      <c r="F29" s="2"/>
      <c r="G29" s="2"/>
    </row>
    <row r="30" spans="1:7" x14ac:dyDescent="0.25">
      <c r="A30" s="2"/>
      <c r="B30" s="2"/>
      <c r="C30" s="2"/>
      <c r="D30" s="2"/>
      <c r="E30" s="2"/>
      <c r="F30" s="2"/>
      <c r="G30" s="2"/>
    </row>
    <row r="31" spans="1:7" x14ac:dyDescent="0.25">
      <c r="A31" s="2"/>
      <c r="B31" s="2"/>
      <c r="C31" s="2"/>
      <c r="D31" s="2"/>
      <c r="E31" s="2"/>
      <c r="F31" s="2"/>
      <c r="G31" s="2"/>
    </row>
    <row r="32" spans="1:7" x14ac:dyDescent="0.25">
      <c r="A32" s="2"/>
      <c r="B32" s="2"/>
      <c r="C32" s="2"/>
      <c r="D32" s="2"/>
      <c r="E32" s="2"/>
      <c r="F32" s="2"/>
      <c r="G32" s="2"/>
    </row>
    <row r="33" spans="1:7" x14ac:dyDescent="0.25">
      <c r="A33" s="2"/>
      <c r="B33" s="2"/>
      <c r="C33" s="2"/>
      <c r="D33" s="2"/>
      <c r="E33" s="2"/>
      <c r="F33" s="2"/>
      <c r="G33" s="2"/>
    </row>
    <row r="34" spans="1:7" x14ac:dyDescent="0.25">
      <c r="A34" s="2"/>
      <c r="B34" s="2"/>
      <c r="C34" s="2"/>
      <c r="D34" s="2"/>
      <c r="E34" s="2"/>
      <c r="F34" s="2"/>
      <c r="G34" s="2"/>
    </row>
    <row r="35" spans="1:7" x14ac:dyDescent="0.25">
      <c r="A35" s="2"/>
      <c r="B35" s="2"/>
      <c r="C35" s="2"/>
      <c r="D35" s="2"/>
      <c r="E35" s="2"/>
      <c r="F35" s="2"/>
      <c r="G35" s="2"/>
    </row>
    <row r="36" spans="1:7" x14ac:dyDescent="0.25">
      <c r="A36" s="2"/>
      <c r="B36" s="2"/>
      <c r="C36" s="2"/>
      <c r="D36" s="2"/>
      <c r="E36" s="2"/>
      <c r="F36" s="2"/>
      <c r="G36" s="2"/>
    </row>
    <row r="37" spans="1:7" x14ac:dyDescent="0.25">
      <c r="A37" s="2"/>
      <c r="B37" s="2"/>
      <c r="C37" s="2"/>
      <c r="D37" s="2"/>
      <c r="E37" s="2"/>
      <c r="F37" s="2"/>
      <c r="G37" s="2"/>
    </row>
    <row r="38" spans="1:7" x14ac:dyDescent="0.25">
      <c r="A38" s="2"/>
      <c r="B38" s="2"/>
      <c r="C38" s="2"/>
      <c r="D38" s="2"/>
      <c r="E38" s="2"/>
      <c r="F38" s="2"/>
      <c r="G38" s="2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2"/>
  <sheetViews>
    <sheetView topLeftCell="A10" workbookViewId="0">
      <selection activeCell="K28" sqref="K28"/>
    </sheetView>
  </sheetViews>
  <sheetFormatPr defaultRowHeight="15" x14ac:dyDescent="0.25"/>
  <cols>
    <col min="1" max="1" width="20.5703125" style="150" customWidth="1"/>
    <col min="2" max="2" width="9.7109375" style="150" customWidth="1"/>
    <col min="3" max="3" width="13.42578125" style="150" customWidth="1"/>
    <col min="4" max="4" width="9.85546875" style="150" customWidth="1"/>
    <col min="5" max="5" width="5.28515625" style="150" customWidth="1"/>
    <col min="6" max="1024" width="9.85546875" style="150" customWidth="1"/>
    <col min="1025" max="1025" width="10.28515625" style="149" customWidth="1"/>
    <col min="1026" max="16384" width="9.140625" style="149"/>
  </cols>
  <sheetData>
    <row r="1" spans="1:2" x14ac:dyDescent="0.25">
      <c r="B1" s="150" t="s">
        <v>100</v>
      </c>
    </row>
    <row r="2" spans="1:2" x14ac:dyDescent="0.25">
      <c r="A2" s="150" t="s">
        <v>5</v>
      </c>
      <c r="B2" s="151">
        <f>'Tav 1'!I10</f>
        <v>-7.2462432008850373</v>
      </c>
    </row>
    <row r="3" spans="1:2" x14ac:dyDescent="0.25">
      <c r="A3" s="150" t="s">
        <v>169</v>
      </c>
      <c r="B3" s="151">
        <f>'Tav 1'!I11</f>
        <v>-5.8388295049655063</v>
      </c>
    </row>
    <row r="4" spans="1:2" x14ac:dyDescent="0.25">
      <c r="A4" s="150" t="s">
        <v>2</v>
      </c>
      <c r="B4" s="151">
        <f>'Tav 1'!I9</f>
        <v>-4.5312528548720099</v>
      </c>
    </row>
    <row r="5" spans="1:2" x14ac:dyDescent="0.25">
      <c r="A5" s="150" t="s">
        <v>3</v>
      </c>
      <c r="B5" s="151">
        <f>'Tav 1'!I16</f>
        <v>-4.4015547513738102</v>
      </c>
    </row>
    <row r="6" spans="1:2" x14ac:dyDescent="0.25">
      <c r="A6" s="150" t="s">
        <v>168</v>
      </c>
      <c r="B6" s="151">
        <f>'Tav 1'!I17</f>
        <v>-3.4356639819462278</v>
      </c>
    </row>
    <row r="7" spans="1:2" x14ac:dyDescent="0.25">
      <c r="A7" s="150" t="s">
        <v>0</v>
      </c>
      <c r="B7" s="151">
        <f>'Tav 1'!I13</f>
        <v>-2.554336211989793</v>
      </c>
    </row>
    <row r="8" spans="1:2" x14ac:dyDescent="0.25">
      <c r="A8" s="150" t="s">
        <v>8</v>
      </c>
      <c r="B8" s="151">
        <f>'Tav 1'!I12</f>
        <v>-1.3907875185735512</v>
      </c>
    </row>
    <row r="9" spans="1:2" x14ac:dyDescent="0.25">
      <c r="A9" s="150" t="s">
        <v>7</v>
      </c>
      <c r="B9" s="151">
        <f>'Tav 1'!I18</f>
        <v>-1.2146091667019341</v>
      </c>
    </row>
    <row r="10" spans="1:2" x14ac:dyDescent="0.25">
      <c r="A10" s="150" t="s">
        <v>13</v>
      </c>
      <c r="B10" s="151">
        <f>'Tav 1'!I20</f>
        <v>-1.1238015543072828</v>
      </c>
    </row>
    <row r="11" spans="1:2" x14ac:dyDescent="0.25">
      <c r="A11" s="150" t="s">
        <v>9</v>
      </c>
      <c r="B11" s="151">
        <f>'Tav 1'!I14</f>
        <v>2.7230290456431536</v>
      </c>
    </row>
    <row r="12" spans="1:2" x14ac:dyDescent="0.25">
      <c r="A12" s="150" t="s">
        <v>4</v>
      </c>
      <c r="B12" s="151">
        <f>'Tav 1'!I15</f>
        <v>5.9053644929754734</v>
      </c>
    </row>
    <row r="15" spans="1:2" x14ac:dyDescent="0.25">
      <c r="B15" s="151"/>
    </row>
    <row r="16" spans="1:2" x14ac:dyDescent="0.25">
      <c r="B16" s="151"/>
    </row>
    <row r="17" spans="2:2" x14ac:dyDescent="0.25">
      <c r="B17" s="151"/>
    </row>
    <row r="18" spans="2:2" x14ac:dyDescent="0.25">
      <c r="B18" s="151"/>
    </row>
    <row r="19" spans="2:2" x14ac:dyDescent="0.25">
      <c r="B19" s="151"/>
    </row>
    <row r="20" spans="2:2" x14ac:dyDescent="0.25">
      <c r="B20" s="151"/>
    </row>
    <row r="21" spans="2:2" x14ac:dyDescent="0.25">
      <c r="B21" s="151"/>
    </row>
    <row r="22" spans="2:2" x14ac:dyDescent="0.25">
      <c r="B22" s="151"/>
    </row>
  </sheetData>
  <pageMargins left="0.70000000000000007" right="0.70000000000000007" top="1.1437007874015752" bottom="1.1437007874015752" header="0.75000000000000011" footer="0.75000000000000011"/>
  <pageSetup paperSize="0" fitToWidth="0" fitToHeight="0" orientation="portrait" horizontalDpi="0" verticalDpi="0" copies="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3"/>
  <sheetViews>
    <sheetView topLeftCell="A13" workbookViewId="0">
      <selection activeCell="P32" sqref="P32"/>
    </sheetView>
  </sheetViews>
  <sheetFormatPr defaultRowHeight="15" x14ac:dyDescent="0.25"/>
  <cols>
    <col min="2" max="2" width="13" customWidth="1"/>
  </cols>
  <sheetData>
    <row r="1" spans="2:9" x14ac:dyDescent="0.25">
      <c r="B1" s="16" t="s">
        <v>92</v>
      </c>
    </row>
    <row r="3" spans="2:9" x14ac:dyDescent="0.25">
      <c r="B3" s="6"/>
      <c r="C3" s="9">
        <v>1992</v>
      </c>
      <c r="D3" s="9">
        <v>1997</v>
      </c>
      <c r="E3" s="9">
        <v>2000</v>
      </c>
      <c r="F3" s="9">
        <v>2002</v>
      </c>
      <c r="G3" s="9">
        <v>2007</v>
      </c>
      <c r="H3" s="9">
        <v>2010</v>
      </c>
      <c r="I3" s="9">
        <v>2012</v>
      </c>
    </row>
    <row r="4" spans="2:9" x14ac:dyDescent="0.25">
      <c r="B4" s="6" t="s">
        <v>2</v>
      </c>
      <c r="C4" s="7">
        <v>83201</v>
      </c>
      <c r="D4" s="7">
        <v>71841</v>
      </c>
      <c r="E4" s="7">
        <v>63456</v>
      </c>
      <c r="F4" s="7">
        <v>54283</v>
      </c>
      <c r="G4" s="7">
        <v>55225</v>
      </c>
      <c r="H4" s="7">
        <v>54731</v>
      </c>
      <c r="I4" s="7">
        <v>52251</v>
      </c>
    </row>
    <row r="5" spans="2:9" x14ac:dyDescent="0.25">
      <c r="B5" s="6" t="s">
        <v>5</v>
      </c>
      <c r="C5" s="7">
        <v>51341</v>
      </c>
      <c r="D5" s="7">
        <v>51458</v>
      </c>
      <c r="E5" s="7">
        <v>43927</v>
      </c>
      <c r="F5" s="7">
        <v>38419</v>
      </c>
      <c r="G5" s="7">
        <v>32075</v>
      </c>
      <c r="H5" s="7">
        <v>32541</v>
      </c>
      <c r="I5" s="7">
        <v>30183</v>
      </c>
    </row>
    <row r="6" spans="2:9" x14ac:dyDescent="0.25">
      <c r="B6" s="6" t="s">
        <v>10</v>
      </c>
      <c r="C6" s="7">
        <v>110985</v>
      </c>
      <c r="D6" s="7">
        <v>102279</v>
      </c>
      <c r="E6" s="7">
        <v>81579</v>
      </c>
      <c r="F6" s="7">
        <v>73090</v>
      </c>
      <c r="G6" s="7">
        <v>63754</v>
      </c>
      <c r="H6" s="7">
        <v>65955</v>
      </c>
      <c r="I6" s="7">
        <v>62104</v>
      </c>
    </row>
    <row r="7" spans="2:9" x14ac:dyDescent="0.25">
      <c r="B7" s="6" t="s">
        <v>8</v>
      </c>
      <c r="C7" s="7">
        <v>19885</v>
      </c>
      <c r="D7" s="7">
        <v>18673</v>
      </c>
      <c r="E7" s="7">
        <v>17734</v>
      </c>
      <c r="F7" s="7">
        <v>15574</v>
      </c>
      <c r="G7" s="7">
        <v>15649</v>
      </c>
      <c r="H7" s="7">
        <v>16825</v>
      </c>
      <c r="I7" s="7">
        <v>16591</v>
      </c>
    </row>
    <row r="8" spans="2:9" x14ac:dyDescent="0.25">
      <c r="B8" s="6" t="s">
        <v>0</v>
      </c>
      <c r="C8" s="7">
        <v>105317</v>
      </c>
      <c r="D8" s="7">
        <v>111939</v>
      </c>
      <c r="E8" s="7">
        <v>80464</v>
      </c>
      <c r="F8" s="7">
        <v>76042</v>
      </c>
      <c r="G8" s="7">
        <v>73786</v>
      </c>
      <c r="H8" s="7">
        <v>79551</v>
      </c>
      <c r="I8" s="7">
        <v>77519</v>
      </c>
    </row>
    <row r="9" spans="2:9" x14ac:dyDescent="0.25">
      <c r="B9" s="6" t="s">
        <v>9</v>
      </c>
      <c r="C9" s="7">
        <v>29967</v>
      </c>
      <c r="D9" s="7">
        <v>31452</v>
      </c>
      <c r="E9" s="7">
        <v>18308</v>
      </c>
      <c r="F9" s="7">
        <v>17620</v>
      </c>
      <c r="G9" s="7">
        <v>16634</v>
      </c>
      <c r="H9" s="7">
        <v>15424</v>
      </c>
      <c r="I9" s="7">
        <v>15844</v>
      </c>
    </row>
    <row r="10" spans="2:9" x14ac:dyDescent="0.25">
      <c r="B10" s="6" t="s">
        <v>4</v>
      </c>
      <c r="C10" s="7">
        <v>46489</v>
      </c>
      <c r="D10" s="7">
        <v>38002</v>
      </c>
      <c r="E10" s="7">
        <v>29103</v>
      </c>
      <c r="F10" s="7">
        <v>28374</v>
      </c>
      <c r="G10" s="7">
        <v>21998</v>
      </c>
      <c r="H10" s="7">
        <v>33946</v>
      </c>
      <c r="I10" s="7">
        <v>31133</v>
      </c>
    </row>
    <row r="11" spans="2:9" x14ac:dyDescent="0.25">
      <c r="B11" s="10" t="s">
        <v>11</v>
      </c>
      <c r="C11" s="9">
        <v>1992</v>
      </c>
      <c r="D11" s="9">
        <v>1997</v>
      </c>
      <c r="E11" s="9">
        <v>2000</v>
      </c>
      <c r="F11" s="9">
        <v>2002</v>
      </c>
      <c r="G11" s="9">
        <v>2007</v>
      </c>
      <c r="H11" s="9">
        <v>2010</v>
      </c>
      <c r="I11" s="9">
        <v>2012</v>
      </c>
    </row>
    <row r="12" spans="2:9" x14ac:dyDescent="0.25">
      <c r="B12" s="6"/>
      <c r="C12" s="7">
        <f t="shared" ref="C12:I12" si="0">SUM(C4:C10)/1000</f>
        <v>447.185</v>
      </c>
      <c r="D12" s="7">
        <f t="shared" si="0"/>
        <v>425.64400000000001</v>
      </c>
      <c r="E12" s="7">
        <f t="shared" si="0"/>
        <v>334.57100000000003</v>
      </c>
      <c r="F12" s="7">
        <f t="shared" si="0"/>
        <v>303.40199999999999</v>
      </c>
      <c r="G12" s="7">
        <f t="shared" si="0"/>
        <v>279.12099999999998</v>
      </c>
      <c r="H12" s="7">
        <f t="shared" si="0"/>
        <v>298.97300000000001</v>
      </c>
      <c r="I12" s="7">
        <f t="shared" si="0"/>
        <v>285.625</v>
      </c>
    </row>
    <row r="13" spans="2:9" x14ac:dyDescent="0.25">
      <c r="C13" s="8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"/>
  <sheetViews>
    <sheetView topLeftCell="A34" workbookViewId="0">
      <selection activeCell="M65" sqref="M65"/>
    </sheetView>
  </sheetViews>
  <sheetFormatPr defaultRowHeight="15" x14ac:dyDescent="0.25"/>
  <cols>
    <col min="1" max="1" width="10.140625" customWidth="1"/>
    <col min="2" max="2" width="28" customWidth="1"/>
    <col min="3" max="3" width="10.5703125" bestFit="1" customWidth="1"/>
    <col min="4" max="4" width="11.5703125" bestFit="1" customWidth="1"/>
  </cols>
  <sheetData>
    <row r="1" spans="1:7" x14ac:dyDescent="0.25">
      <c r="B1" s="16" t="s">
        <v>93</v>
      </c>
    </row>
    <row r="2" spans="1:7" x14ac:dyDescent="0.25">
      <c r="B2">
        <v>111070634</v>
      </c>
      <c r="C2" t="s">
        <v>37</v>
      </c>
      <c r="D2">
        <f>B2/100</f>
        <v>1110706.3400000001</v>
      </c>
      <c r="G2" t="s">
        <v>61</v>
      </c>
    </row>
    <row r="3" spans="1:7" x14ac:dyDescent="0.25">
      <c r="B3">
        <v>8947919</v>
      </c>
      <c r="C3">
        <f>B3/B2</f>
        <v>8.0560618750046928E-2</v>
      </c>
    </row>
    <row r="4" spans="1:7" x14ac:dyDescent="0.25">
      <c r="F4" s="14"/>
    </row>
    <row r="5" spans="1:7" x14ac:dyDescent="0.25">
      <c r="A5" s="17" t="s">
        <v>62</v>
      </c>
      <c r="B5" s="18"/>
      <c r="C5" s="18"/>
      <c r="D5" s="18"/>
      <c r="E5" s="19"/>
      <c r="F5" s="14"/>
    </row>
    <row r="6" spans="1:7" x14ac:dyDescent="0.25">
      <c r="A6" s="20"/>
      <c r="B6" s="21"/>
      <c r="C6" s="21"/>
      <c r="D6" s="21"/>
      <c r="E6" s="22"/>
      <c r="F6" s="14"/>
    </row>
    <row r="7" spans="1:7" x14ac:dyDescent="0.25">
      <c r="A7" s="20"/>
      <c r="B7" s="21" t="s">
        <v>22</v>
      </c>
      <c r="C7" s="21">
        <v>22286</v>
      </c>
      <c r="D7" s="23">
        <v>435835</v>
      </c>
      <c r="E7" s="24">
        <f t="shared" ref="E7:E17" si="0">D7/$D$2</f>
        <v>0.39239444694265452</v>
      </c>
      <c r="F7" s="14"/>
    </row>
    <row r="8" spans="1:7" x14ac:dyDescent="0.25">
      <c r="A8" s="20"/>
      <c r="B8" s="21" t="s">
        <v>32</v>
      </c>
      <c r="C8" s="21">
        <v>4254</v>
      </c>
      <c r="D8" s="23">
        <v>73171</v>
      </c>
      <c r="E8" s="24">
        <f t="shared" si="0"/>
        <v>6.5877898923310363E-2</v>
      </c>
      <c r="F8" s="14"/>
    </row>
    <row r="9" spans="1:7" x14ac:dyDescent="0.25">
      <c r="A9" s="20"/>
      <c r="B9" s="21" t="s">
        <v>33</v>
      </c>
      <c r="C9" s="21">
        <v>2081</v>
      </c>
      <c r="D9" s="23">
        <v>53305</v>
      </c>
      <c r="E9" s="24">
        <f t="shared" si="0"/>
        <v>4.799198319152477E-2</v>
      </c>
      <c r="F9" s="14"/>
    </row>
    <row r="10" spans="1:7" x14ac:dyDescent="0.25">
      <c r="A10" s="20"/>
      <c r="B10" s="21" t="s">
        <v>38</v>
      </c>
      <c r="C10" s="21">
        <v>1346</v>
      </c>
      <c r="D10" s="23">
        <v>51533</v>
      </c>
      <c r="E10" s="24">
        <f t="shared" si="0"/>
        <v>4.6396602003730344E-2</v>
      </c>
      <c r="F10" s="14"/>
    </row>
    <row r="11" spans="1:7" x14ac:dyDescent="0.25">
      <c r="A11" s="20"/>
      <c r="B11" s="21" t="s">
        <v>39</v>
      </c>
      <c r="C11" s="21">
        <v>370</v>
      </c>
      <c r="D11" s="23">
        <v>50542</v>
      </c>
      <c r="E11" s="24">
        <f t="shared" si="0"/>
        <v>4.5504376971504452E-2</v>
      </c>
      <c r="F11" s="14"/>
    </row>
    <row r="12" spans="1:7" x14ac:dyDescent="0.25">
      <c r="A12" s="25"/>
      <c r="B12" s="21" t="s">
        <v>40</v>
      </c>
      <c r="C12" s="21"/>
      <c r="D12" s="23">
        <v>18887</v>
      </c>
      <c r="E12" s="24">
        <f t="shared" si="0"/>
        <v>1.7004494635368697E-2</v>
      </c>
    </row>
    <row r="13" spans="1:7" x14ac:dyDescent="0.25">
      <c r="A13" s="20"/>
      <c r="B13" s="21" t="s">
        <v>34</v>
      </c>
      <c r="C13" s="21">
        <v>1399</v>
      </c>
      <c r="D13" s="23">
        <v>57247</v>
      </c>
      <c r="E13" s="24">
        <f t="shared" si="0"/>
        <v>5.154107610477851E-2</v>
      </c>
    </row>
    <row r="14" spans="1:7" x14ac:dyDescent="0.25">
      <c r="A14" s="20"/>
      <c r="B14" s="21" t="s">
        <v>35</v>
      </c>
      <c r="C14" s="21">
        <v>2483</v>
      </c>
      <c r="D14" s="23">
        <v>121871</v>
      </c>
      <c r="E14" s="24">
        <f t="shared" si="0"/>
        <v>0.10972387174813461</v>
      </c>
    </row>
    <row r="15" spans="1:7" x14ac:dyDescent="0.25">
      <c r="A15" s="20"/>
      <c r="B15" s="21" t="s">
        <v>36</v>
      </c>
      <c r="C15" s="21">
        <v>5781</v>
      </c>
      <c r="D15" s="23">
        <v>118542</v>
      </c>
      <c r="E15" s="24">
        <f t="shared" si="0"/>
        <v>0.10672667988912352</v>
      </c>
    </row>
    <row r="16" spans="1:7" x14ac:dyDescent="0.25">
      <c r="A16" s="20"/>
      <c r="B16" s="21" t="s">
        <v>41</v>
      </c>
      <c r="C16" s="21">
        <v>791</v>
      </c>
      <c r="D16" s="23">
        <v>29564</v>
      </c>
      <c r="E16" s="24">
        <f t="shared" si="0"/>
        <v>2.6617296521418973E-2</v>
      </c>
    </row>
    <row r="17" spans="1:7" x14ac:dyDescent="0.25">
      <c r="A17" s="20"/>
      <c r="B17" s="21" t="s">
        <v>42</v>
      </c>
      <c r="C17" s="21"/>
      <c r="D17" s="23">
        <v>100209</v>
      </c>
      <c r="E17" s="24">
        <f t="shared" si="0"/>
        <v>9.0220966956936599E-2</v>
      </c>
    </row>
    <row r="18" spans="1:7" x14ac:dyDescent="0.25">
      <c r="A18" s="20"/>
      <c r="B18" s="21"/>
      <c r="C18" s="21"/>
      <c r="D18" s="21"/>
      <c r="E18" s="22"/>
    </row>
    <row r="19" spans="1:7" x14ac:dyDescent="0.25">
      <c r="A19" s="26"/>
      <c r="B19" s="27"/>
      <c r="C19" s="27"/>
      <c r="D19" s="28"/>
      <c r="E19" s="29"/>
    </row>
    <row r="20" spans="1:7" x14ac:dyDescent="0.25">
      <c r="G20" t="s">
        <v>68</v>
      </c>
    </row>
    <row r="23" spans="1:7" ht="15.75" thickBot="1" x14ac:dyDescent="0.3"/>
    <row r="24" spans="1:7" x14ac:dyDescent="0.25">
      <c r="A24" s="40" t="s">
        <v>67</v>
      </c>
      <c r="B24" s="31" t="s">
        <v>57</v>
      </c>
      <c r="C24" s="31">
        <v>18379</v>
      </c>
      <c r="D24" s="31"/>
      <c r="E24" s="32"/>
    </row>
    <row r="25" spans="1:7" x14ac:dyDescent="0.25">
      <c r="A25" s="35"/>
      <c r="B25" s="21" t="s">
        <v>58</v>
      </c>
      <c r="C25" s="21">
        <v>6487</v>
      </c>
      <c r="D25" s="21"/>
      <c r="E25" s="34"/>
    </row>
    <row r="26" spans="1:7" x14ac:dyDescent="0.25">
      <c r="A26" s="35"/>
      <c r="B26" s="21" t="s">
        <v>59</v>
      </c>
      <c r="C26" s="21">
        <v>2949</v>
      </c>
      <c r="D26" s="21"/>
      <c r="E26" s="34"/>
    </row>
    <row r="27" spans="1:7" x14ac:dyDescent="0.25">
      <c r="A27" s="35"/>
      <c r="B27" s="21" t="s">
        <v>60</v>
      </c>
      <c r="C27" s="21">
        <v>1722</v>
      </c>
      <c r="D27" s="21"/>
      <c r="E27" s="34"/>
    </row>
    <row r="28" spans="1:7" x14ac:dyDescent="0.25">
      <c r="A28" s="35"/>
      <c r="B28" s="21" t="s">
        <v>22</v>
      </c>
      <c r="C28" s="21">
        <v>6126</v>
      </c>
      <c r="D28" s="21">
        <f>35663-SUM(C24:C27)</f>
        <v>6126</v>
      </c>
      <c r="E28" s="34"/>
    </row>
    <row r="29" spans="1:7" x14ac:dyDescent="0.25">
      <c r="A29" s="35"/>
      <c r="B29" s="21"/>
      <c r="C29" s="21"/>
      <c r="D29" s="21"/>
      <c r="E29" s="34"/>
    </row>
    <row r="30" spans="1:7" ht="15.75" thickBot="1" x14ac:dyDescent="0.3">
      <c r="A30" s="36"/>
      <c r="B30" s="37"/>
      <c r="C30" s="37"/>
      <c r="D30" s="37"/>
      <c r="E30" s="38"/>
    </row>
    <row r="31" spans="1:7" x14ac:dyDescent="0.25">
      <c r="A31" s="21"/>
      <c r="B31" s="21"/>
      <c r="C31" s="21"/>
      <c r="D31" s="21"/>
      <c r="E31" s="21"/>
    </row>
    <row r="32" spans="1:7" x14ac:dyDescent="0.25">
      <c r="A32" s="21"/>
      <c r="B32" s="21"/>
      <c r="C32" s="21"/>
      <c r="D32" s="21"/>
      <c r="E32" s="21"/>
    </row>
    <row r="34" spans="2:7" ht="15.75" thickBot="1" x14ac:dyDescent="0.3"/>
    <row r="35" spans="2:7" x14ac:dyDescent="0.25">
      <c r="B35" s="30"/>
      <c r="C35" s="31"/>
      <c r="D35" s="31"/>
      <c r="E35" s="32"/>
    </row>
    <row r="36" spans="2:7" x14ac:dyDescent="0.25">
      <c r="B36" s="33" t="s">
        <v>64</v>
      </c>
      <c r="C36" s="21"/>
      <c r="D36" s="21"/>
      <c r="E36" s="34"/>
      <c r="G36" t="s">
        <v>65</v>
      </c>
    </row>
    <row r="37" spans="2:7" x14ac:dyDescent="0.25">
      <c r="B37" s="35"/>
      <c r="C37" s="21"/>
      <c r="D37" s="21"/>
      <c r="E37" s="34"/>
    </row>
    <row r="38" spans="2:7" x14ac:dyDescent="0.25">
      <c r="B38" s="35"/>
      <c r="C38" s="21"/>
      <c r="D38" s="21"/>
      <c r="E38" s="34"/>
    </row>
    <row r="39" spans="2:7" x14ac:dyDescent="0.25">
      <c r="B39" s="35" t="s">
        <v>43</v>
      </c>
      <c r="C39" s="23">
        <v>839.41</v>
      </c>
      <c r="D39" s="39">
        <v>1.6064829638090146E-2</v>
      </c>
      <c r="E39" s="34"/>
    </row>
    <row r="40" spans="2:7" x14ac:dyDescent="0.25">
      <c r="B40" s="35" t="s">
        <v>44</v>
      </c>
      <c r="C40" s="23">
        <v>1354.72</v>
      </c>
      <c r="D40" s="39">
        <v>2.5926955846741741E-2</v>
      </c>
      <c r="E40" s="34"/>
    </row>
    <row r="41" spans="2:7" x14ac:dyDescent="0.25">
      <c r="B41" s="35" t="s">
        <v>45</v>
      </c>
      <c r="C41" s="23">
        <v>3604.3</v>
      </c>
      <c r="D41" s="39">
        <v>6.8979956713129842E-2</v>
      </c>
      <c r="E41" s="34"/>
    </row>
    <row r="42" spans="2:7" x14ac:dyDescent="0.25">
      <c r="B42" s="35" t="s">
        <v>46</v>
      </c>
      <c r="C42" s="23">
        <v>6801.71</v>
      </c>
      <c r="D42" s="39">
        <v>0.13017275514670321</v>
      </c>
      <c r="E42" s="34"/>
    </row>
    <row r="43" spans="2:7" x14ac:dyDescent="0.25">
      <c r="B43" s="35" t="s">
        <v>47</v>
      </c>
      <c r="C43" s="23">
        <v>22237.35</v>
      </c>
      <c r="D43" s="39">
        <v>0.4255837306591343</v>
      </c>
      <c r="E43" s="34"/>
    </row>
    <row r="44" spans="2:7" x14ac:dyDescent="0.25">
      <c r="B44" s="35" t="s">
        <v>48</v>
      </c>
      <c r="C44" s="23">
        <v>2513.54</v>
      </c>
      <c r="D44" s="39">
        <v>4.8104730570907077E-2</v>
      </c>
      <c r="E44" s="34"/>
    </row>
    <row r="45" spans="2:7" x14ac:dyDescent="0.25">
      <c r="B45" s="35" t="s">
        <v>49</v>
      </c>
      <c r="C45" s="23">
        <v>1936.56</v>
      </c>
      <c r="D45" s="39">
        <v>3.7062349130865556E-2</v>
      </c>
      <c r="E45" s="34"/>
    </row>
    <row r="46" spans="2:7" x14ac:dyDescent="0.25">
      <c r="B46" s="35" t="s">
        <v>50</v>
      </c>
      <c r="C46" s="23">
        <v>5529.69</v>
      </c>
      <c r="D46" s="39">
        <v>0.1058285317085223</v>
      </c>
      <c r="E46" s="34"/>
    </row>
    <row r="47" spans="2:7" x14ac:dyDescent="0.25">
      <c r="B47" s="35" t="s">
        <v>22</v>
      </c>
      <c r="C47" s="23">
        <v>7432.46</v>
      </c>
      <c r="D47" s="39">
        <v>0.10747001851241908</v>
      </c>
      <c r="E47" s="34">
        <f>1-SUM(D39:D46)</f>
        <v>0.14227616058590598</v>
      </c>
    </row>
    <row r="48" spans="2:7" x14ac:dyDescent="0.25">
      <c r="B48" s="35"/>
      <c r="C48" s="23"/>
      <c r="D48" s="21"/>
      <c r="E48" s="34"/>
    </row>
    <row r="49" spans="2:7" x14ac:dyDescent="0.25">
      <c r="B49" s="35"/>
      <c r="C49" s="23"/>
      <c r="D49" s="21"/>
      <c r="E49" s="34"/>
    </row>
    <row r="50" spans="2:7" x14ac:dyDescent="0.25">
      <c r="B50" s="35"/>
      <c r="C50" s="23"/>
      <c r="D50" s="21"/>
      <c r="E50" s="34"/>
    </row>
    <row r="51" spans="2:7" ht="15.75" thickBot="1" x14ac:dyDescent="0.3">
      <c r="B51" s="36"/>
      <c r="C51" s="37"/>
      <c r="D51" s="37"/>
      <c r="E51" s="38"/>
    </row>
    <row r="54" spans="2:7" x14ac:dyDescent="0.25">
      <c r="G54" t="s">
        <v>66</v>
      </c>
    </row>
    <row r="55" spans="2:7" ht="15.75" thickBot="1" x14ac:dyDescent="0.3"/>
    <row r="56" spans="2:7" x14ac:dyDescent="0.25">
      <c r="B56" s="30"/>
      <c r="C56" s="31"/>
      <c r="D56" s="31"/>
      <c r="E56" s="32"/>
    </row>
    <row r="57" spans="2:7" x14ac:dyDescent="0.25">
      <c r="B57" s="33" t="s">
        <v>63</v>
      </c>
      <c r="C57" s="21"/>
      <c r="D57" s="21"/>
      <c r="E57" s="34"/>
    </row>
    <row r="58" spans="2:7" x14ac:dyDescent="0.25">
      <c r="B58" s="35"/>
      <c r="C58" s="21"/>
      <c r="D58" s="21"/>
      <c r="E58" s="34"/>
    </row>
    <row r="59" spans="2:7" x14ac:dyDescent="0.25">
      <c r="B59" s="35" t="s">
        <v>51</v>
      </c>
      <c r="C59" s="23">
        <v>13059.17</v>
      </c>
      <c r="D59" s="39">
        <v>0.43267342576876477</v>
      </c>
      <c r="E59" s="34"/>
    </row>
    <row r="60" spans="2:7" x14ac:dyDescent="0.25">
      <c r="B60" s="35" t="s">
        <v>52</v>
      </c>
      <c r="C60" s="23">
        <v>3275.19</v>
      </c>
      <c r="D60" s="39">
        <v>0.10851284402788237</v>
      </c>
      <c r="E60" s="34"/>
    </row>
    <row r="61" spans="2:7" x14ac:dyDescent="0.25">
      <c r="B61" s="35" t="s">
        <v>53</v>
      </c>
      <c r="C61" s="23">
        <v>1484.63</v>
      </c>
      <c r="D61" s="39">
        <v>4.9188420711199971E-2</v>
      </c>
      <c r="E61" s="34"/>
    </row>
    <row r="62" spans="2:7" x14ac:dyDescent="0.25">
      <c r="B62" s="35" t="s">
        <v>54</v>
      </c>
      <c r="C62" s="23">
        <v>1506.92</v>
      </c>
      <c r="D62" s="39">
        <v>4.9926927879755535E-2</v>
      </c>
      <c r="E62" s="34"/>
    </row>
    <row r="63" spans="2:7" x14ac:dyDescent="0.25">
      <c r="B63" s="35" t="s">
        <v>55</v>
      </c>
      <c r="C63" s="23">
        <v>1985.01</v>
      </c>
      <c r="D63" s="39">
        <v>6.5766896126266502E-2</v>
      </c>
      <c r="E63" s="34"/>
    </row>
    <row r="64" spans="2:7" x14ac:dyDescent="0.25">
      <c r="B64" s="35" t="s">
        <v>56</v>
      </c>
      <c r="C64" s="23">
        <v>5032.9799999999996</v>
      </c>
      <c r="D64" s="39">
        <v>0.16675153921923658</v>
      </c>
      <c r="E64" s="34"/>
    </row>
    <row r="65" spans="2:5" x14ac:dyDescent="0.25">
      <c r="B65" s="35" t="s">
        <v>22</v>
      </c>
      <c r="C65" s="23">
        <v>3832.79</v>
      </c>
      <c r="D65" s="39">
        <v>0.12261372563116851</v>
      </c>
      <c r="E65" s="34">
        <f>1-SUM(D59:D64)</f>
        <v>0.12717994626689422</v>
      </c>
    </row>
    <row r="66" spans="2:5" x14ac:dyDescent="0.25">
      <c r="B66" s="35"/>
      <c r="C66" s="21"/>
      <c r="D66" s="21"/>
      <c r="E66" s="34"/>
    </row>
    <row r="67" spans="2:5" x14ac:dyDescent="0.25">
      <c r="B67" s="35"/>
      <c r="C67" s="21"/>
      <c r="D67" s="21"/>
      <c r="E67" s="34"/>
    </row>
    <row r="68" spans="2:5" x14ac:dyDescent="0.25">
      <c r="B68" s="35"/>
      <c r="C68" s="21"/>
      <c r="D68" s="21"/>
      <c r="E68" s="34"/>
    </row>
    <row r="69" spans="2:5" x14ac:dyDescent="0.25">
      <c r="B69" s="35"/>
      <c r="C69" s="21"/>
      <c r="D69" s="21"/>
      <c r="E69" s="34"/>
    </row>
    <row r="70" spans="2:5" ht="15.75" thickBot="1" x14ac:dyDescent="0.3">
      <c r="B70" s="36"/>
      <c r="C70" s="37"/>
      <c r="D70" s="37"/>
      <c r="E70" s="38"/>
    </row>
  </sheetData>
  <pageMargins left="0.7" right="0.7" top="0.75" bottom="0.75" header="0.3" footer="0.3"/>
  <pageSetup paperSize="9" scale="95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opLeftCell="F26" workbookViewId="0">
      <selection activeCell="N33" sqref="N33"/>
    </sheetView>
  </sheetViews>
  <sheetFormatPr defaultRowHeight="15" x14ac:dyDescent="0.25"/>
  <cols>
    <col min="1" max="5" width="0" hidden="1" customWidth="1"/>
    <col min="10" max="10" width="11.5703125" bestFit="1" customWidth="1"/>
  </cols>
  <sheetData>
    <row r="1" spans="1:11" hidden="1" x14ac:dyDescent="0.25"/>
    <row r="2" spans="1:11" hidden="1" x14ac:dyDescent="0.25">
      <c r="A2" t="s">
        <v>16</v>
      </c>
      <c r="B2" t="s">
        <v>17</v>
      </c>
    </row>
    <row r="3" spans="1:11" hidden="1" x14ac:dyDescent="0.25">
      <c r="A3">
        <v>7330</v>
      </c>
      <c r="B3">
        <v>7751887.5099999998</v>
      </c>
    </row>
    <row r="4" spans="1:11" hidden="1" x14ac:dyDescent="0.25">
      <c r="A4">
        <v>1799</v>
      </c>
      <c r="B4">
        <v>2307016.58</v>
      </c>
      <c r="C4" s="12">
        <f t="shared" ref="C4:C13" si="0">B4/$B$3*100</f>
        <v>29.760707660217328</v>
      </c>
      <c r="D4" t="s">
        <v>23</v>
      </c>
    </row>
    <row r="5" spans="1:11" hidden="1" x14ac:dyDescent="0.25">
      <c r="A5">
        <v>1612</v>
      </c>
      <c r="B5">
        <v>1562128.81</v>
      </c>
      <c r="C5" s="12">
        <f t="shared" si="0"/>
        <v>20.151592860252947</v>
      </c>
      <c r="D5" t="s">
        <v>24</v>
      </c>
      <c r="J5" s="12"/>
    </row>
    <row r="6" spans="1:11" hidden="1" x14ac:dyDescent="0.25">
      <c r="A6">
        <v>871</v>
      </c>
      <c r="B6">
        <v>788805.64</v>
      </c>
      <c r="C6" s="12">
        <f t="shared" si="0"/>
        <v>10.175659011852716</v>
      </c>
      <c r="D6" t="s">
        <v>25</v>
      </c>
      <c r="G6">
        <f>SUM(C4:C6)</f>
        <v>60.087959532322991</v>
      </c>
      <c r="J6" s="12"/>
    </row>
    <row r="7" spans="1:11" hidden="1" x14ac:dyDescent="0.25">
      <c r="A7">
        <v>189</v>
      </c>
      <c r="B7">
        <v>446925.62</v>
      </c>
      <c r="C7" s="12">
        <f t="shared" si="0"/>
        <v>5.7653780375871317</v>
      </c>
      <c r="J7" s="12"/>
    </row>
    <row r="8" spans="1:11" hidden="1" x14ac:dyDescent="0.25">
      <c r="A8">
        <v>502</v>
      </c>
      <c r="B8">
        <v>395077.59</v>
      </c>
      <c r="C8" s="12">
        <f t="shared" si="0"/>
        <v>5.0965340956037695</v>
      </c>
      <c r="J8" s="12"/>
    </row>
    <row r="9" spans="1:11" hidden="1" x14ac:dyDescent="0.25">
      <c r="A9">
        <v>209</v>
      </c>
      <c r="B9">
        <v>348453.05</v>
      </c>
      <c r="C9" s="12">
        <f t="shared" si="0"/>
        <v>4.4950736133682616</v>
      </c>
    </row>
    <row r="10" spans="1:11" hidden="1" x14ac:dyDescent="0.25">
      <c r="A10">
        <v>310</v>
      </c>
      <c r="B10">
        <v>304057.34000000003</v>
      </c>
      <c r="C10" s="12">
        <f t="shared" si="0"/>
        <v>3.9223652253436789</v>
      </c>
    </row>
    <row r="11" spans="1:11" x14ac:dyDescent="0.25">
      <c r="A11">
        <v>208</v>
      </c>
      <c r="B11">
        <v>302910.52</v>
      </c>
      <c r="C11" s="12">
        <f t="shared" si="0"/>
        <v>3.9075711510163544</v>
      </c>
    </row>
    <row r="12" spans="1:11" x14ac:dyDescent="0.25">
      <c r="A12">
        <v>393</v>
      </c>
      <c r="B12">
        <v>302639.94</v>
      </c>
      <c r="C12" s="12">
        <f t="shared" si="0"/>
        <v>3.9040806462889455</v>
      </c>
      <c r="G12" s="16" t="s">
        <v>94</v>
      </c>
    </row>
    <row r="13" spans="1:11" x14ac:dyDescent="0.25">
      <c r="A13">
        <v>198</v>
      </c>
      <c r="B13">
        <v>120984.24</v>
      </c>
      <c r="C13" s="12">
        <f t="shared" si="0"/>
        <v>1.5607068580901016</v>
      </c>
    </row>
    <row r="14" spans="1:11" x14ac:dyDescent="0.25">
      <c r="A14">
        <v>82</v>
      </c>
      <c r="B14">
        <v>109663.05</v>
      </c>
      <c r="C14" s="12">
        <f t="shared" ref="C14:C40" si="1">B14/$B$3</f>
        <v>1.4146625561649823E-2</v>
      </c>
      <c r="J14">
        <v>29.8</v>
      </c>
      <c r="K14" t="s">
        <v>23</v>
      </c>
    </row>
    <row r="15" spans="1:11" x14ac:dyDescent="0.25">
      <c r="A15">
        <v>157</v>
      </c>
      <c r="B15">
        <v>107878.52</v>
      </c>
      <c r="C15" s="12">
        <f t="shared" si="1"/>
        <v>1.3916419692731068E-2</v>
      </c>
      <c r="J15">
        <v>20.2</v>
      </c>
      <c r="K15" t="s">
        <v>24</v>
      </c>
    </row>
    <row r="16" spans="1:11" x14ac:dyDescent="0.25">
      <c r="A16">
        <v>163</v>
      </c>
      <c r="B16">
        <v>106465.81</v>
      </c>
      <c r="C16" s="12">
        <f t="shared" si="1"/>
        <v>1.3734178916123101E-2</v>
      </c>
      <c r="J16">
        <v>10.199999999999999</v>
      </c>
      <c r="K16" t="s">
        <v>25</v>
      </c>
    </row>
    <row r="17" spans="1:11" x14ac:dyDescent="0.25">
      <c r="A17">
        <v>40</v>
      </c>
      <c r="B17">
        <v>106401.13</v>
      </c>
      <c r="C17" s="12">
        <f t="shared" si="1"/>
        <v>1.3725835141795035E-2</v>
      </c>
      <c r="J17">
        <v>5.8</v>
      </c>
      <c r="K17" t="s">
        <v>26</v>
      </c>
    </row>
    <row r="18" spans="1:11" x14ac:dyDescent="0.25">
      <c r="A18">
        <v>54</v>
      </c>
      <c r="B18">
        <v>58047.69</v>
      </c>
      <c r="C18" s="12">
        <f t="shared" si="1"/>
        <v>7.488200767247718E-3</v>
      </c>
      <c r="J18">
        <v>5.0999999999999996</v>
      </c>
      <c r="K18" t="s">
        <v>27</v>
      </c>
    </row>
    <row r="19" spans="1:11" x14ac:dyDescent="0.25">
      <c r="A19">
        <v>44</v>
      </c>
      <c r="B19">
        <v>56053.01</v>
      </c>
      <c r="C19" s="12">
        <f t="shared" si="1"/>
        <v>7.2308853718131422E-3</v>
      </c>
      <c r="J19">
        <v>4.5</v>
      </c>
      <c r="K19" t="s">
        <v>28</v>
      </c>
    </row>
    <row r="20" spans="1:11" x14ac:dyDescent="0.25">
      <c r="A20">
        <v>41</v>
      </c>
      <c r="B20">
        <v>37309.57</v>
      </c>
      <c r="C20" s="12">
        <f t="shared" si="1"/>
        <v>4.8129658682314908E-3</v>
      </c>
      <c r="J20">
        <v>3.9</v>
      </c>
      <c r="K20" t="s">
        <v>29</v>
      </c>
    </row>
    <row r="21" spans="1:11" x14ac:dyDescent="0.25">
      <c r="A21">
        <v>23</v>
      </c>
      <c r="B21">
        <v>33756.620000000003</v>
      </c>
      <c r="C21" s="12">
        <f t="shared" si="1"/>
        <v>4.3546323339255996E-3</v>
      </c>
      <c r="J21">
        <v>3.9</v>
      </c>
      <c r="K21" t="s">
        <v>30</v>
      </c>
    </row>
    <row r="22" spans="1:11" x14ac:dyDescent="0.25">
      <c r="A22">
        <v>63</v>
      </c>
      <c r="B22">
        <v>26827.49</v>
      </c>
      <c r="C22" s="12">
        <f t="shared" si="1"/>
        <v>3.4607687437920526E-3</v>
      </c>
      <c r="J22">
        <v>3.9</v>
      </c>
      <c r="K22" t="s">
        <v>31</v>
      </c>
    </row>
    <row r="23" spans="1:11" x14ac:dyDescent="0.25">
      <c r="A23">
        <v>39</v>
      </c>
      <c r="B23">
        <v>24503.15</v>
      </c>
      <c r="C23" s="12">
        <f t="shared" si="1"/>
        <v>3.1609269314590458E-3</v>
      </c>
      <c r="J23">
        <f>100-SUM(J14:J22)</f>
        <v>12.699999999999989</v>
      </c>
      <c r="K23" t="s">
        <v>22</v>
      </c>
    </row>
    <row r="24" spans="1:11" x14ac:dyDescent="0.25">
      <c r="A24">
        <v>16</v>
      </c>
      <c r="B24">
        <v>24117.82</v>
      </c>
      <c r="C24" s="12">
        <f t="shared" si="1"/>
        <v>3.1112190378005111E-3</v>
      </c>
    </row>
    <row r="25" spans="1:11" x14ac:dyDescent="0.25">
      <c r="A25">
        <v>36</v>
      </c>
      <c r="B25">
        <v>23496.33</v>
      </c>
      <c r="C25" s="12">
        <f t="shared" si="1"/>
        <v>3.031046305779017E-3</v>
      </c>
    </row>
    <row r="26" spans="1:11" x14ac:dyDescent="0.25">
      <c r="A26">
        <v>24</v>
      </c>
      <c r="B26">
        <v>22253.48</v>
      </c>
      <c r="C26" s="12">
        <f t="shared" si="1"/>
        <v>2.8707176118452212E-3</v>
      </c>
    </row>
    <row r="27" spans="1:11" x14ac:dyDescent="0.25">
      <c r="A27">
        <v>37</v>
      </c>
      <c r="B27">
        <v>21920.21</v>
      </c>
      <c r="C27" s="12">
        <f t="shared" si="1"/>
        <v>2.8277255019145651E-3</v>
      </c>
    </row>
    <row r="28" spans="1:11" x14ac:dyDescent="0.25">
      <c r="A28">
        <v>20</v>
      </c>
      <c r="B28">
        <v>21892.93</v>
      </c>
      <c r="C28" s="12">
        <f t="shared" si="1"/>
        <v>2.8242063590006869E-3</v>
      </c>
    </row>
    <row r="29" spans="1:11" x14ac:dyDescent="0.25">
      <c r="A29">
        <v>23</v>
      </c>
      <c r="B29">
        <v>17525.189999999999</v>
      </c>
      <c r="C29" s="12">
        <f t="shared" si="1"/>
        <v>2.2607642303106639E-3</v>
      </c>
    </row>
    <row r="30" spans="1:11" x14ac:dyDescent="0.25">
      <c r="A30">
        <v>26</v>
      </c>
      <c r="B30">
        <v>13777.88</v>
      </c>
      <c r="C30" s="12">
        <f t="shared" si="1"/>
        <v>1.7773580927517871E-3</v>
      </c>
    </row>
    <row r="31" spans="1:11" x14ac:dyDescent="0.25">
      <c r="A31">
        <v>25</v>
      </c>
      <c r="B31">
        <v>12208.55</v>
      </c>
      <c r="C31" s="12">
        <f t="shared" si="1"/>
        <v>1.5749132045906069E-3</v>
      </c>
    </row>
    <row r="32" spans="1:11" x14ac:dyDescent="0.25">
      <c r="A32">
        <v>18</v>
      </c>
      <c r="B32">
        <v>10698.39</v>
      </c>
      <c r="C32" s="12">
        <f t="shared" si="1"/>
        <v>1.3801012961293603E-3</v>
      </c>
    </row>
    <row r="33" spans="1:3" x14ac:dyDescent="0.25">
      <c r="A33">
        <v>23</v>
      </c>
      <c r="B33">
        <v>9452.34</v>
      </c>
      <c r="C33" s="12">
        <f t="shared" si="1"/>
        <v>1.2193597995077202E-3</v>
      </c>
    </row>
    <row r="34" spans="1:3" x14ac:dyDescent="0.25">
      <c r="A34">
        <v>16</v>
      </c>
      <c r="B34">
        <v>7125.7</v>
      </c>
      <c r="C34" s="12">
        <f t="shared" si="1"/>
        <v>9.1922128524282471E-4</v>
      </c>
    </row>
    <row r="35" spans="1:3" x14ac:dyDescent="0.25">
      <c r="A35">
        <v>30</v>
      </c>
      <c r="B35">
        <v>5847</v>
      </c>
      <c r="C35" s="12">
        <f t="shared" si="1"/>
        <v>7.5426791119676613E-4</v>
      </c>
    </row>
    <row r="36" spans="1:3" x14ac:dyDescent="0.25">
      <c r="A36">
        <v>22</v>
      </c>
      <c r="B36">
        <v>5167.16</v>
      </c>
      <c r="C36" s="12">
        <f t="shared" si="1"/>
        <v>6.6656798016409818E-4</v>
      </c>
    </row>
    <row r="37" spans="1:3" x14ac:dyDescent="0.25">
      <c r="A37">
        <v>6</v>
      </c>
      <c r="B37">
        <v>4610.87</v>
      </c>
      <c r="C37" s="12">
        <f t="shared" si="1"/>
        <v>5.9480610290744528E-4</v>
      </c>
    </row>
    <row r="38" spans="1:3" x14ac:dyDescent="0.25">
      <c r="A38">
        <v>8</v>
      </c>
      <c r="B38">
        <v>4483.91</v>
      </c>
      <c r="C38" s="12">
        <f t="shared" si="1"/>
        <v>5.7842815626719534E-4</v>
      </c>
    </row>
    <row r="39" spans="1:3" x14ac:dyDescent="0.25">
      <c r="A39">
        <v>2</v>
      </c>
      <c r="B39">
        <v>1267.29</v>
      </c>
      <c r="C39" s="12">
        <f t="shared" si="1"/>
        <v>1.6348147446221134E-4</v>
      </c>
    </row>
    <row r="40" spans="1:3" x14ac:dyDescent="0.25">
      <c r="A40">
        <v>1</v>
      </c>
      <c r="B40">
        <v>137.08000000000001</v>
      </c>
      <c r="C40" s="12">
        <f t="shared" si="1"/>
        <v>1.7683435140559724E-5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opLeftCell="A13" workbookViewId="0">
      <selection activeCell="G25" sqref="G25"/>
    </sheetView>
  </sheetViews>
  <sheetFormatPr defaultRowHeight="15" x14ac:dyDescent="0.25"/>
  <sheetData>
    <row r="1" spans="1:8" x14ac:dyDescent="0.25">
      <c r="A1" s="16" t="s">
        <v>95</v>
      </c>
    </row>
    <row r="3" spans="1:8" x14ac:dyDescent="0.25">
      <c r="A3">
        <v>2125</v>
      </c>
      <c r="B3">
        <v>1584364.26</v>
      </c>
    </row>
    <row r="4" spans="1:8" x14ac:dyDescent="0.25">
      <c r="A4">
        <v>443</v>
      </c>
      <c r="B4">
        <v>528506.63</v>
      </c>
      <c r="C4" s="11">
        <f>B4/$B$3*100</f>
        <v>33.357646555344537</v>
      </c>
      <c r="D4" t="s">
        <v>18</v>
      </c>
      <c r="G4" s="12">
        <v>33.357646555344537</v>
      </c>
      <c r="H4" s="13" t="str">
        <f t="shared" ref="H4:H7" si="0">D4</f>
        <v>Femminello</v>
      </c>
    </row>
    <row r="5" spans="1:8" x14ac:dyDescent="0.25">
      <c r="A5">
        <v>521</v>
      </c>
      <c r="B5">
        <v>372624.1</v>
      </c>
      <c r="C5" s="11">
        <f>B5/$B$3*100</f>
        <v>23.518840294971056</v>
      </c>
      <c r="D5" t="s">
        <v>19</v>
      </c>
      <c r="G5" s="12">
        <v>23.518840294971056</v>
      </c>
      <c r="H5" s="13" t="str">
        <f t="shared" si="0"/>
        <v>Zagara bianca</v>
      </c>
    </row>
    <row r="6" spans="1:8" x14ac:dyDescent="0.25">
      <c r="A6">
        <v>537</v>
      </c>
      <c r="B6">
        <v>319855.19</v>
      </c>
      <c r="C6" s="11">
        <f>B6/$B$3*100</f>
        <v>20.188235627077326</v>
      </c>
      <c r="D6" t="s">
        <v>20</v>
      </c>
      <c r="G6" s="12">
        <v>20.188235627077326</v>
      </c>
      <c r="H6" s="13" t="str">
        <f t="shared" si="0"/>
        <v>Femminello comune</v>
      </c>
    </row>
    <row r="7" spans="1:8" x14ac:dyDescent="0.25">
      <c r="A7">
        <v>177</v>
      </c>
      <c r="B7">
        <v>162259.56</v>
      </c>
      <c r="C7" s="11">
        <f>B7/$B$3*100</f>
        <v>10.241303978922121</v>
      </c>
      <c r="D7" t="s">
        <v>21</v>
      </c>
      <c r="G7" s="12">
        <v>10.241303978922121</v>
      </c>
      <c r="H7" s="13" t="str">
        <f t="shared" si="0"/>
        <v>Monachello</v>
      </c>
    </row>
    <row r="8" spans="1:8" x14ac:dyDescent="0.25">
      <c r="A8">
        <v>66</v>
      </c>
      <c r="B8">
        <v>50677.23</v>
      </c>
      <c r="C8" s="11">
        <f>B8/$B$3*100</f>
        <v>3.1985845224759113</v>
      </c>
      <c r="G8" s="12">
        <f>100-SUM(G4:G7)</f>
        <v>12.693973543684962</v>
      </c>
      <c r="H8" t="s">
        <v>22</v>
      </c>
    </row>
    <row r="9" spans="1:8" x14ac:dyDescent="0.25">
      <c r="A9">
        <v>75</v>
      </c>
      <c r="B9">
        <v>37859.14</v>
      </c>
      <c r="C9" s="11">
        <f t="shared" ref="C9:C14" si="1">B9/$B$3*100</f>
        <v>2.3895477167605383</v>
      </c>
    </row>
    <row r="10" spans="1:8" x14ac:dyDescent="0.25">
      <c r="A10">
        <v>47</v>
      </c>
      <c r="B10">
        <v>28988.75</v>
      </c>
      <c r="C10" s="11">
        <f t="shared" si="1"/>
        <v>1.8296770971089691</v>
      </c>
    </row>
    <row r="11" spans="1:8" x14ac:dyDescent="0.25">
      <c r="A11">
        <v>38</v>
      </c>
      <c r="B11">
        <v>28310.83</v>
      </c>
      <c r="C11" s="11">
        <f t="shared" si="1"/>
        <v>1.7868889569624604</v>
      </c>
    </row>
    <row r="12" spans="1:8" x14ac:dyDescent="0.25">
      <c r="A12">
        <v>105</v>
      </c>
      <c r="B12">
        <v>27134.37</v>
      </c>
      <c r="C12" s="11">
        <f t="shared" si="1"/>
        <v>1.7126345680127875</v>
      </c>
    </row>
    <row r="13" spans="1:8" x14ac:dyDescent="0.25">
      <c r="A13">
        <v>61</v>
      </c>
      <c r="B13">
        <v>18220.22</v>
      </c>
      <c r="C13" s="11">
        <f t="shared" si="1"/>
        <v>1.1500019572519264</v>
      </c>
    </row>
    <row r="14" spans="1:8" x14ac:dyDescent="0.25">
      <c r="A14">
        <v>55</v>
      </c>
      <c r="B14">
        <v>9928.24</v>
      </c>
      <c r="C14" s="11">
        <f t="shared" si="1"/>
        <v>0.62663872511236773</v>
      </c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Q316"/>
  <sheetViews>
    <sheetView tabSelected="1" topLeftCell="K312" workbookViewId="0">
      <selection activeCell="Q339" sqref="Q339:R371"/>
    </sheetView>
  </sheetViews>
  <sheetFormatPr defaultRowHeight="15" x14ac:dyDescent="0.25"/>
  <cols>
    <col min="11" max="11" width="15.140625" customWidth="1"/>
    <col min="17" max="17" width="12" customWidth="1"/>
  </cols>
  <sheetData>
    <row r="1" spans="1:6" x14ac:dyDescent="0.25">
      <c r="A1" t="s">
        <v>69</v>
      </c>
      <c r="B1" t="s">
        <v>70</v>
      </c>
      <c r="C1" t="s">
        <v>15</v>
      </c>
      <c r="D1" t="s">
        <v>16</v>
      </c>
      <c r="E1" t="s">
        <v>71</v>
      </c>
      <c r="F1" t="s">
        <v>72</v>
      </c>
    </row>
    <row r="2" spans="1:6" hidden="1" x14ac:dyDescent="0.25">
      <c r="A2" t="s">
        <v>73</v>
      </c>
      <c r="B2" t="s">
        <v>73</v>
      </c>
      <c r="C2">
        <v>0</v>
      </c>
      <c r="D2">
        <v>106703</v>
      </c>
      <c r="E2" t="s">
        <v>74</v>
      </c>
      <c r="F2">
        <v>106703</v>
      </c>
    </row>
    <row r="3" spans="1:6" hidden="1" x14ac:dyDescent="0.25">
      <c r="A3" t="s">
        <v>73</v>
      </c>
      <c r="B3" t="s">
        <v>73</v>
      </c>
      <c r="C3">
        <v>0</v>
      </c>
      <c r="D3">
        <v>106703</v>
      </c>
      <c r="E3" t="s">
        <v>75</v>
      </c>
      <c r="F3">
        <v>1.59</v>
      </c>
    </row>
    <row r="4" spans="1:6" hidden="1" x14ac:dyDescent="0.25">
      <c r="A4" t="s">
        <v>73</v>
      </c>
      <c r="B4" t="s">
        <v>73</v>
      </c>
      <c r="C4">
        <v>0</v>
      </c>
      <c r="D4">
        <v>106703</v>
      </c>
      <c r="E4" t="s">
        <v>76</v>
      </c>
      <c r="F4">
        <v>40000</v>
      </c>
    </row>
    <row r="5" spans="1:6" hidden="1" x14ac:dyDescent="0.25">
      <c r="A5" t="s">
        <v>73</v>
      </c>
      <c r="B5" t="s">
        <v>73</v>
      </c>
      <c r="C5">
        <v>0</v>
      </c>
      <c r="D5">
        <v>106703</v>
      </c>
      <c r="E5" t="s">
        <v>77</v>
      </c>
      <c r="F5">
        <v>743.5</v>
      </c>
    </row>
    <row r="6" spans="1:6" hidden="1" x14ac:dyDescent="0.25">
      <c r="A6" t="s">
        <v>73</v>
      </c>
      <c r="B6" t="s">
        <v>73</v>
      </c>
      <c r="C6">
        <v>0</v>
      </c>
      <c r="D6">
        <v>106703</v>
      </c>
      <c r="E6" t="s">
        <v>78</v>
      </c>
      <c r="F6">
        <v>1038.8900000000001</v>
      </c>
    </row>
    <row r="7" spans="1:6" hidden="1" x14ac:dyDescent="0.25">
      <c r="A7" t="s">
        <v>73</v>
      </c>
      <c r="B7">
        <v>0</v>
      </c>
      <c r="C7">
        <v>1</v>
      </c>
      <c r="D7">
        <v>11559</v>
      </c>
      <c r="E7" t="s">
        <v>74</v>
      </c>
      <c r="F7">
        <v>11559</v>
      </c>
    </row>
    <row r="8" spans="1:6" hidden="1" x14ac:dyDescent="0.25">
      <c r="A8" t="s">
        <v>73</v>
      </c>
      <c r="B8">
        <v>0</v>
      </c>
      <c r="C8">
        <v>1</v>
      </c>
      <c r="D8">
        <v>11559</v>
      </c>
      <c r="E8" t="s">
        <v>75</v>
      </c>
      <c r="F8">
        <v>15.63</v>
      </c>
    </row>
    <row r="9" spans="1:6" hidden="1" x14ac:dyDescent="0.25">
      <c r="A9" t="s">
        <v>73</v>
      </c>
      <c r="B9">
        <v>0</v>
      </c>
      <c r="C9">
        <v>1</v>
      </c>
      <c r="D9">
        <v>11559</v>
      </c>
      <c r="E9" t="s">
        <v>76</v>
      </c>
      <c r="F9">
        <v>38000</v>
      </c>
    </row>
    <row r="10" spans="1:6" hidden="1" x14ac:dyDescent="0.25">
      <c r="A10" t="s">
        <v>73</v>
      </c>
      <c r="B10">
        <v>0</v>
      </c>
      <c r="C10">
        <v>1</v>
      </c>
      <c r="D10">
        <v>11559</v>
      </c>
      <c r="E10" t="s">
        <v>77</v>
      </c>
      <c r="F10">
        <v>1249.6400000000001</v>
      </c>
    </row>
    <row r="11" spans="1:6" hidden="1" x14ac:dyDescent="0.25">
      <c r="A11" t="s">
        <v>73</v>
      </c>
      <c r="B11">
        <v>0</v>
      </c>
      <c r="C11">
        <v>1</v>
      </c>
      <c r="D11">
        <v>11559</v>
      </c>
      <c r="E11" t="s">
        <v>78</v>
      </c>
      <c r="F11">
        <v>1418.23</v>
      </c>
    </row>
    <row r="12" spans="1:6" hidden="1" x14ac:dyDescent="0.25">
      <c r="A12" t="s">
        <v>73</v>
      </c>
      <c r="B12">
        <v>1</v>
      </c>
      <c r="C12">
        <v>1</v>
      </c>
      <c r="D12">
        <v>15366</v>
      </c>
      <c r="E12" t="s">
        <v>74</v>
      </c>
      <c r="F12">
        <v>15366</v>
      </c>
    </row>
    <row r="13" spans="1:6" hidden="1" x14ac:dyDescent="0.25">
      <c r="A13" t="s">
        <v>73</v>
      </c>
      <c r="B13">
        <v>1</v>
      </c>
      <c r="C13">
        <v>1</v>
      </c>
      <c r="D13">
        <v>15366</v>
      </c>
      <c r="E13" t="s">
        <v>75</v>
      </c>
      <c r="F13">
        <v>11.11</v>
      </c>
    </row>
    <row r="14" spans="1:6" hidden="1" x14ac:dyDescent="0.25">
      <c r="A14" t="s">
        <v>73</v>
      </c>
      <c r="B14">
        <v>1</v>
      </c>
      <c r="C14">
        <v>1</v>
      </c>
      <c r="D14">
        <v>15366</v>
      </c>
      <c r="E14" t="s">
        <v>76</v>
      </c>
      <c r="F14">
        <v>40000</v>
      </c>
    </row>
    <row r="15" spans="1:6" hidden="1" x14ac:dyDescent="0.25">
      <c r="A15" t="s">
        <v>73</v>
      </c>
      <c r="B15">
        <v>1</v>
      </c>
      <c r="C15">
        <v>1</v>
      </c>
      <c r="D15">
        <v>15366</v>
      </c>
      <c r="E15" t="s">
        <v>77</v>
      </c>
      <c r="F15">
        <v>1138.45</v>
      </c>
    </row>
    <row r="16" spans="1:6" hidden="1" x14ac:dyDescent="0.25">
      <c r="A16" t="s">
        <v>73</v>
      </c>
      <c r="B16">
        <v>1</v>
      </c>
      <c r="C16">
        <v>1</v>
      </c>
      <c r="D16">
        <v>15366</v>
      </c>
      <c r="E16" t="s">
        <v>78</v>
      </c>
      <c r="F16">
        <v>1322.78</v>
      </c>
    </row>
    <row r="17" spans="1:6" hidden="1" x14ac:dyDescent="0.25">
      <c r="A17" t="s">
        <v>73</v>
      </c>
      <c r="B17">
        <v>2</v>
      </c>
      <c r="C17">
        <v>1</v>
      </c>
      <c r="D17">
        <v>17581</v>
      </c>
      <c r="E17" t="s">
        <v>74</v>
      </c>
      <c r="F17">
        <v>17581</v>
      </c>
    </row>
    <row r="18" spans="1:6" hidden="1" x14ac:dyDescent="0.25">
      <c r="A18" t="s">
        <v>73</v>
      </c>
      <c r="B18">
        <v>2</v>
      </c>
      <c r="C18">
        <v>1</v>
      </c>
      <c r="D18">
        <v>17581</v>
      </c>
      <c r="E18" t="s">
        <v>75</v>
      </c>
      <c r="F18">
        <v>1.94</v>
      </c>
    </row>
    <row r="19" spans="1:6" hidden="1" x14ac:dyDescent="0.25">
      <c r="A19" t="s">
        <v>73</v>
      </c>
      <c r="B19">
        <v>2</v>
      </c>
      <c r="C19">
        <v>1</v>
      </c>
      <c r="D19">
        <v>17581</v>
      </c>
      <c r="E19" t="s">
        <v>76</v>
      </c>
      <c r="F19">
        <v>16666.669999999998</v>
      </c>
    </row>
    <row r="20" spans="1:6" hidden="1" x14ac:dyDescent="0.25">
      <c r="A20" t="s">
        <v>73</v>
      </c>
      <c r="B20">
        <v>2</v>
      </c>
      <c r="C20">
        <v>1</v>
      </c>
      <c r="D20">
        <v>17581</v>
      </c>
      <c r="E20" t="s">
        <v>77</v>
      </c>
      <c r="F20">
        <v>931.65</v>
      </c>
    </row>
    <row r="21" spans="1:6" hidden="1" x14ac:dyDescent="0.25">
      <c r="A21" t="s">
        <v>73</v>
      </c>
      <c r="B21">
        <v>2</v>
      </c>
      <c r="C21">
        <v>1</v>
      </c>
      <c r="D21">
        <v>17581</v>
      </c>
      <c r="E21" t="s">
        <v>78</v>
      </c>
      <c r="F21">
        <v>1120.8599999999999</v>
      </c>
    </row>
    <row r="22" spans="1:6" hidden="1" x14ac:dyDescent="0.25">
      <c r="A22" t="s">
        <v>73</v>
      </c>
      <c r="B22">
        <v>3</v>
      </c>
      <c r="C22">
        <v>1</v>
      </c>
      <c r="D22">
        <v>22349</v>
      </c>
      <c r="E22" t="s">
        <v>74</v>
      </c>
      <c r="F22">
        <v>22349</v>
      </c>
    </row>
    <row r="23" spans="1:6" hidden="1" x14ac:dyDescent="0.25">
      <c r="A23" t="s">
        <v>73</v>
      </c>
      <c r="B23">
        <v>3</v>
      </c>
      <c r="C23">
        <v>1</v>
      </c>
      <c r="D23">
        <v>22349</v>
      </c>
      <c r="E23" t="s">
        <v>75</v>
      </c>
      <c r="F23">
        <v>4.83</v>
      </c>
    </row>
    <row r="24" spans="1:6" hidden="1" x14ac:dyDescent="0.25">
      <c r="A24" t="s">
        <v>73</v>
      </c>
      <c r="B24">
        <v>3</v>
      </c>
      <c r="C24">
        <v>1</v>
      </c>
      <c r="D24">
        <v>22349</v>
      </c>
      <c r="E24" t="s">
        <v>76</v>
      </c>
      <c r="F24">
        <v>32000</v>
      </c>
    </row>
    <row r="25" spans="1:6" hidden="1" x14ac:dyDescent="0.25">
      <c r="A25" t="s">
        <v>73</v>
      </c>
      <c r="B25">
        <v>3</v>
      </c>
      <c r="C25">
        <v>1</v>
      </c>
      <c r="D25">
        <v>22349</v>
      </c>
      <c r="E25" t="s">
        <v>77</v>
      </c>
      <c r="F25">
        <v>790.37</v>
      </c>
    </row>
    <row r="26" spans="1:6" hidden="1" x14ac:dyDescent="0.25">
      <c r="A26" t="s">
        <v>73</v>
      </c>
      <c r="B26">
        <v>3</v>
      </c>
      <c r="C26">
        <v>1</v>
      </c>
      <c r="D26">
        <v>22349</v>
      </c>
      <c r="E26" t="s">
        <v>78</v>
      </c>
      <c r="F26">
        <v>982.88</v>
      </c>
    </row>
    <row r="27" spans="1:6" hidden="1" x14ac:dyDescent="0.25">
      <c r="A27" t="s">
        <v>73</v>
      </c>
      <c r="B27">
        <v>4</v>
      </c>
      <c r="C27">
        <v>1</v>
      </c>
      <c r="D27">
        <v>39848</v>
      </c>
      <c r="E27" t="s">
        <v>74</v>
      </c>
      <c r="F27">
        <v>39848</v>
      </c>
    </row>
    <row r="28" spans="1:6" hidden="1" x14ac:dyDescent="0.25">
      <c r="A28" t="s">
        <v>73</v>
      </c>
      <c r="B28">
        <v>4</v>
      </c>
      <c r="C28">
        <v>1</v>
      </c>
      <c r="D28">
        <v>39848</v>
      </c>
      <c r="E28" t="s">
        <v>75</v>
      </c>
      <c r="F28">
        <v>1.59</v>
      </c>
    </row>
    <row r="29" spans="1:6" hidden="1" x14ac:dyDescent="0.25">
      <c r="A29" t="s">
        <v>73</v>
      </c>
      <c r="B29">
        <v>4</v>
      </c>
      <c r="C29">
        <v>1</v>
      </c>
      <c r="D29">
        <v>39848</v>
      </c>
      <c r="E29" t="s">
        <v>76</v>
      </c>
      <c r="F29">
        <v>15211.27</v>
      </c>
    </row>
    <row r="30" spans="1:6" hidden="1" x14ac:dyDescent="0.25">
      <c r="A30" t="s">
        <v>73</v>
      </c>
      <c r="B30">
        <v>4</v>
      </c>
      <c r="C30">
        <v>1</v>
      </c>
      <c r="D30">
        <v>39848</v>
      </c>
      <c r="E30" t="s">
        <v>77</v>
      </c>
      <c r="F30">
        <v>335.09</v>
      </c>
    </row>
    <row r="31" spans="1:6" hidden="1" x14ac:dyDescent="0.25">
      <c r="A31" t="s">
        <v>73</v>
      </c>
      <c r="B31">
        <v>4</v>
      </c>
      <c r="C31">
        <v>1</v>
      </c>
      <c r="D31">
        <v>39848</v>
      </c>
      <c r="E31" t="s">
        <v>78</v>
      </c>
      <c r="F31">
        <v>466.68</v>
      </c>
    </row>
    <row r="32" spans="1:6" hidden="1" x14ac:dyDescent="0.25">
      <c r="A32">
        <v>901</v>
      </c>
      <c r="B32" t="s">
        <v>73</v>
      </c>
      <c r="C32">
        <v>2</v>
      </c>
      <c r="D32">
        <v>11217</v>
      </c>
      <c r="E32" t="s">
        <v>74</v>
      </c>
      <c r="F32">
        <v>11217</v>
      </c>
    </row>
    <row r="33" spans="1:6" hidden="1" x14ac:dyDescent="0.25">
      <c r="A33">
        <v>901</v>
      </c>
      <c r="B33" t="s">
        <v>73</v>
      </c>
      <c r="C33">
        <v>2</v>
      </c>
      <c r="D33">
        <v>11217</v>
      </c>
      <c r="E33" t="s">
        <v>75</v>
      </c>
      <c r="F33">
        <v>15.38</v>
      </c>
    </row>
    <row r="34" spans="1:6" hidden="1" x14ac:dyDescent="0.25">
      <c r="A34">
        <v>901</v>
      </c>
      <c r="B34" t="s">
        <v>73</v>
      </c>
      <c r="C34">
        <v>2</v>
      </c>
      <c r="D34">
        <v>11217</v>
      </c>
      <c r="E34" t="s">
        <v>76</v>
      </c>
      <c r="F34">
        <v>40000</v>
      </c>
    </row>
    <row r="35" spans="1:6" hidden="1" x14ac:dyDescent="0.25">
      <c r="A35">
        <v>901</v>
      </c>
      <c r="B35" t="s">
        <v>73</v>
      </c>
      <c r="C35">
        <v>2</v>
      </c>
      <c r="D35">
        <v>11217</v>
      </c>
      <c r="E35" t="s">
        <v>77</v>
      </c>
      <c r="F35">
        <v>2229.86</v>
      </c>
    </row>
    <row r="36" spans="1:6" hidden="1" x14ac:dyDescent="0.25">
      <c r="A36">
        <v>901</v>
      </c>
      <c r="B36" t="s">
        <v>73</v>
      </c>
      <c r="C36">
        <v>2</v>
      </c>
      <c r="D36">
        <v>11217</v>
      </c>
      <c r="E36" t="s">
        <v>78</v>
      </c>
      <c r="F36">
        <v>1626.49</v>
      </c>
    </row>
    <row r="37" spans="1:6" hidden="1" x14ac:dyDescent="0.25">
      <c r="A37">
        <v>902</v>
      </c>
      <c r="B37" t="s">
        <v>73</v>
      </c>
      <c r="C37">
        <v>2</v>
      </c>
      <c r="D37">
        <v>7388</v>
      </c>
      <c r="E37" t="s">
        <v>74</v>
      </c>
      <c r="F37">
        <v>7388</v>
      </c>
    </row>
    <row r="38" spans="1:6" hidden="1" x14ac:dyDescent="0.25">
      <c r="A38">
        <v>902</v>
      </c>
      <c r="B38" t="s">
        <v>73</v>
      </c>
      <c r="C38">
        <v>2</v>
      </c>
      <c r="D38">
        <v>7388</v>
      </c>
      <c r="E38" t="s">
        <v>75</v>
      </c>
      <c r="F38">
        <v>12.5</v>
      </c>
    </row>
    <row r="39" spans="1:6" hidden="1" x14ac:dyDescent="0.25">
      <c r="A39">
        <v>902</v>
      </c>
      <c r="B39" t="s">
        <v>73</v>
      </c>
      <c r="C39">
        <v>2</v>
      </c>
      <c r="D39">
        <v>7388</v>
      </c>
      <c r="E39" t="s">
        <v>76</v>
      </c>
      <c r="F39">
        <v>38000</v>
      </c>
    </row>
    <row r="40" spans="1:6" hidden="1" x14ac:dyDescent="0.25">
      <c r="A40">
        <v>902</v>
      </c>
      <c r="B40" t="s">
        <v>73</v>
      </c>
      <c r="C40">
        <v>2</v>
      </c>
      <c r="D40">
        <v>7388</v>
      </c>
      <c r="E40" t="s">
        <v>77</v>
      </c>
      <c r="F40">
        <v>1776.45</v>
      </c>
    </row>
    <row r="41" spans="1:6" hidden="1" x14ac:dyDescent="0.25">
      <c r="A41">
        <v>902</v>
      </c>
      <c r="B41" t="s">
        <v>73</v>
      </c>
      <c r="C41">
        <v>2</v>
      </c>
      <c r="D41">
        <v>7388</v>
      </c>
      <c r="E41" t="s">
        <v>78</v>
      </c>
      <c r="F41">
        <v>1848.65</v>
      </c>
    </row>
    <row r="42" spans="1:6" hidden="1" x14ac:dyDescent="0.25">
      <c r="A42">
        <v>903</v>
      </c>
      <c r="B42" t="s">
        <v>73</v>
      </c>
      <c r="C42">
        <v>2</v>
      </c>
      <c r="D42">
        <v>16817</v>
      </c>
      <c r="E42" t="s">
        <v>74</v>
      </c>
      <c r="F42">
        <v>16817</v>
      </c>
    </row>
    <row r="43" spans="1:6" hidden="1" x14ac:dyDescent="0.25">
      <c r="A43">
        <v>903</v>
      </c>
      <c r="B43" t="s">
        <v>73</v>
      </c>
      <c r="C43">
        <v>2</v>
      </c>
      <c r="D43">
        <v>16817</v>
      </c>
      <c r="E43" t="s">
        <v>75</v>
      </c>
      <c r="F43">
        <v>1.94</v>
      </c>
    </row>
    <row r="44" spans="1:6" hidden="1" x14ac:dyDescent="0.25">
      <c r="A44">
        <v>903</v>
      </c>
      <c r="B44" t="s">
        <v>73</v>
      </c>
      <c r="C44">
        <v>2</v>
      </c>
      <c r="D44">
        <v>16817</v>
      </c>
      <c r="E44" t="s">
        <v>76</v>
      </c>
      <c r="F44">
        <v>9333.33</v>
      </c>
    </row>
    <row r="45" spans="1:6" hidden="1" x14ac:dyDescent="0.25">
      <c r="A45">
        <v>903</v>
      </c>
      <c r="B45" t="s">
        <v>73</v>
      </c>
      <c r="C45">
        <v>2</v>
      </c>
      <c r="D45">
        <v>16817</v>
      </c>
      <c r="E45" t="s">
        <v>77</v>
      </c>
      <c r="F45">
        <v>749.53</v>
      </c>
    </row>
    <row r="46" spans="1:6" hidden="1" x14ac:dyDescent="0.25">
      <c r="A46">
        <v>903</v>
      </c>
      <c r="B46" t="s">
        <v>73</v>
      </c>
      <c r="C46">
        <v>2</v>
      </c>
      <c r="D46">
        <v>16817</v>
      </c>
      <c r="E46" t="s">
        <v>78</v>
      </c>
      <c r="F46">
        <v>493.27</v>
      </c>
    </row>
    <row r="47" spans="1:6" hidden="1" x14ac:dyDescent="0.25">
      <c r="A47">
        <v>905</v>
      </c>
      <c r="B47" t="s">
        <v>73</v>
      </c>
      <c r="C47">
        <v>2</v>
      </c>
      <c r="D47">
        <v>5800</v>
      </c>
      <c r="E47" t="s">
        <v>74</v>
      </c>
      <c r="F47">
        <v>5800</v>
      </c>
    </row>
    <row r="48" spans="1:6" hidden="1" x14ac:dyDescent="0.25">
      <c r="A48">
        <v>905</v>
      </c>
      <c r="B48" t="s">
        <v>73</v>
      </c>
      <c r="C48">
        <v>2</v>
      </c>
      <c r="D48">
        <v>5800</v>
      </c>
      <c r="E48" t="s">
        <v>75</v>
      </c>
      <c r="F48">
        <v>11.11</v>
      </c>
    </row>
    <row r="49" spans="1:6" hidden="1" x14ac:dyDescent="0.25">
      <c r="A49">
        <v>905</v>
      </c>
      <c r="B49" t="s">
        <v>73</v>
      </c>
      <c r="C49">
        <v>2</v>
      </c>
      <c r="D49">
        <v>5800</v>
      </c>
      <c r="E49" t="s">
        <v>76</v>
      </c>
      <c r="F49">
        <v>10000</v>
      </c>
    </row>
    <row r="50" spans="1:6" hidden="1" x14ac:dyDescent="0.25">
      <c r="A50">
        <v>905</v>
      </c>
      <c r="B50" t="s">
        <v>73</v>
      </c>
      <c r="C50">
        <v>2</v>
      </c>
      <c r="D50">
        <v>5800</v>
      </c>
      <c r="E50" t="s">
        <v>77</v>
      </c>
      <c r="F50">
        <v>603.41999999999996</v>
      </c>
    </row>
    <row r="51" spans="1:6" hidden="1" x14ac:dyDescent="0.25">
      <c r="A51">
        <v>905</v>
      </c>
      <c r="B51" t="s">
        <v>73</v>
      </c>
      <c r="C51">
        <v>2</v>
      </c>
      <c r="D51">
        <v>5800</v>
      </c>
      <c r="E51" t="s">
        <v>78</v>
      </c>
      <c r="F51">
        <v>411.61</v>
      </c>
    </row>
    <row r="52" spans="1:6" hidden="1" x14ac:dyDescent="0.25">
      <c r="A52">
        <v>906</v>
      </c>
      <c r="B52" t="s">
        <v>73</v>
      </c>
      <c r="C52">
        <v>2</v>
      </c>
      <c r="D52">
        <v>13116</v>
      </c>
      <c r="E52" t="s">
        <v>74</v>
      </c>
      <c r="F52">
        <v>13116</v>
      </c>
    </row>
    <row r="53" spans="1:6" hidden="1" x14ac:dyDescent="0.25">
      <c r="A53">
        <v>906</v>
      </c>
      <c r="B53" t="s">
        <v>73</v>
      </c>
      <c r="C53">
        <v>2</v>
      </c>
      <c r="D53">
        <v>13116</v>
      </c>
      <c r="E53" t="s">
        <v>75</v>
      </c>
      <c r="F53">
        <v>1.59</v>
      </c>
    </row>
    <row r="54" spans="1:6" hidden="1" x14ac:dyDescent="0.25">
      <c r="A54">
        <v>906</v>
      </c>
      <c r="B54" t="s">
        <v>73</v>
      </c>
      <c r="C54">
        <v>2</v>
      </c>
      <c r="D54">
        <v>13116</v>
      </c>
      <c r="E54" t="s">
        <v>76</v>
      </c>
      <c r="F54">
        <v>7500</v>
      </c>
    </row>
    <row r="55" spans="1:6" hidden="1" x14ac:dyDescent="0.25">
      <c r="A55">
        <v>906</v>
      </c>
      <c r="B55" t="s">
        <v>73</v>
      </c>
      <c r="C55">
        <v>2</v>
      </c>
      <c r="D55">
        <v>13116</v>
      </c>
      <c r="E55" t="s">
        <v>77</v>
      </c>
      <c r="F55">
        <v>436.26</v>
      </c>
    </row>
    <row r="56" spans="1:6" hidden="1" x14ac:dyDescent="0.25">
      <c r="A56">
        <v>906</v>
      </c>
      <c r="B56" t="s">
        <v>73</v>
      </c>
      <c r="C56">
        <v>2</v>
      </c>
      <c r="D56">
        <v>13116</v>
      </c>
      <c r="E56" t="s">
        <v>78</v>
      </c>
      <c r="F56">
        <v>256.54000000000002</v>
      </c>
    </row>
    <row r="57" spans="1:6" hidden="1" x14ac:dyDescent="0.25">
      <c r="A57">
        <v>909</v>
      </c>
      <c r="B57" t="s">
        <v>73</v>
      </c>
      <c r="C57">
        <v>2</v>
      </c>
      <c r="D57">
        <v>3046</v>
      </c>
      <c r="E57" t="s">
        <v>74</v>
      </c>
      <c r="F57">
        <v>3046</v>
      </c>
    </row>
    <row r="58" spans="1:6" hidden="1" x14ac:dyDescent="0.25">
      <c r="A58">
        <v>909</v>
      </c>
      <c r="B58" t="s">
        <v>73</v>
      </c>
      <c r="C58">
        <v>2</v>
      </c>
      <c r="D58">
        <v>3046</v>
      </c>
      <c r="E58" t="s">
        <v>75</v>
      </c>
      <c r="F58">
        <v>50</v>
      </c>
    </row>
    <row r="59" spans="1:6" hidden="1" x14ac:dyDescent="0.25">
      <c r="A59">
        <v>909</v>
      </c>
      <c r="B59" t="s">
        <v>73</v>
      </c>
      <c r="C59">
        <v>2</v>
      </c>
      <c r="D59">
        <v>3046</v>
      </c>
      <c r="E59" t="s">
        <v>76</v>
      </c>
      <c r="F59">
        <v>10000</v>
      </c>
    </row>
    <row r="60" spans="1:6" hidden="1" x14ac:dyDescent="0.25">
      <c r="A60">
        <v>909</v>
      </c>
      <c r="B60" t="s">
        <v>73</v>
      </c>
      <c r="C60">
        <v>2</v>
      </c>
      <c r="D60">
        <v>3046</v>
      </c>
      <c r="E60" t="s">
        <v>77</v>
      </c>
      <c r="F60">
        <v>1569</v>
      </c>
    </row>
    <row r="61" spans="1:6" hidden="1" x14ac:dyDescent="0.25">
      <c r="A61">
        <v>909</v>
      </c>
      <c r="B61" t="s">
        <v>73</v>
      </c>
      <c r="C61">
        <v>2</v>
      </c>
      <c r="D61">
        <v>3046</v>
      </c>
      <c r="E61" t="s">
        <v>78</v>
      </c>
      <c r="F61">
        <v>800.48</v>
      </c>
    </row>
    <row r="62" spans="1:6" hidden="1" x14ac:dyDescent="0.25">
      <c r="A62">
        <v>910</v>
      </c>
      <c r="B62" t="s">
        <v>73</v>
      </c>
      <c r="C62">
        <v>2</v>
      </c>
      <c r="D62">
        <v>39041</v>
      </c>
      <c r="E62" t="s">
        <v>74</v>
      </c>
      <c r="F62">
        <v>39041</v>
      </c>
    </row>
    <row r="63" spans="1:6" hidden="1" x14ac:dyDescent="0.25">
      <c r="A63">
        <v>910</v>
      </c>
      <c r="B63" t="s">
        <v>73</v>
      </c>
      <c r="C63">
        <v>2</v>
      </c>
      <c r="D63">
        <v>39041</v>
      </c>
      <c r="E63" t="s">
        <v>75</v>
      </c>
      <c r="F63">
        <v>2</v>
      </c>
    </row>
    <row r="64" spans="1:6" hidden="1" x14ac:dyDescent="0.25">
      <c r="A64">
        <v>910</v>
      </c>
      <c r="B64" t="s">
        <v>73</v>
      </c>
      <c r="C64">
        <v>2</v>
      </c>
      <c r="D64">
        <v>39041</v>
      </c>
      <c r="E64" t="s">
        <v>76</v>
      </c>
      <c r="F64">
        <v>15211.27</v>
      </c>
    </row>
    <row r="65" spans="1:12" hidden="1" x14ac:dyDescent="0.25">
      <c r="A65">
        <v>910</v>
      </c>
      <c r="B65" t="s">
        <v>73</v>
      </c>
      <c r="C65">
        <v>2</v>
      </c>
      <c r="D65">
        <v>39041</v>
      </c>
      <c r="E65" t="s">
        <v>77</v>
      </c>
      <c r="F65">
        <v>233.85</v>
      </c>
    </row>
    <row r="66" spans="1:12" hidden="1" x14ac:dyDescent="0.25">
      <c r="A66">
        <v>910</v>
      </c>
      <c r="B66" t="s">
        <v>73</v>
      </c>
      <c r="C66">
        <v>2</v>
      </c>
      <c r="D66">
        <v>39041</v>
      </c>
      <c r="E66" t="s">
        <v>78</v>
      </c>
      <c r="F66">
        <v>276.02</v>
      </c>
    </row>
    <row r="67" spans="1:12" hidden="1" x14ac:dyDescent="0.25">
      <c r="A67">
        <v>911</v>
      </c>
      <c r="B67" t="s">
        <v>73</v>
      </c>
      <c r="C67">
        <v>2</v>
      </c>
      <c r="D67">
        <v>3105</v>
      </c>
      <c r="E67" t="s">
        <v>74</v>
      </c>
      <c r="F67">
        <v>3105</v>
      </c>
    </row>
    <row r="68" spans="1:12" hidden="1" x14ac:dyDescent="0.25">
      <c r="A68">
        <v>911</v>
      </c>
      <c r="B68" t="s">
        <v>73</v>
      </c>
      <c r="C68">
        <v>2</v>
      </c>
      <c r="D68">
        <v>3105</v>
      </c>
      <c r="E68" t="s">
        <v>75</v>
      </c>
      <c r="F68">
        <v>50</v>
      </c>
    </row>
    <row r="69" spans="1:12" hidden="1" x14ac:dyDescent="0.25">
      <c r="A69">
        <v>911</v>
      </c>
      <c r="B69" t="s">
        <v>73</v>
      </c>
      <c r="C69">
        <v>2</v>
      </c>
      <c r="D69">
        <v>3105</v>
      </c>
      <c r="E69" t="s">
        <v>76</v>
      </c>
      <c r="F69">
        <v>8000</v>
      </c>
    </row>
    <row r="70" spans="1:12" hidden="1" x14ac:dyDescent="0.25">
      <c r="A70">
        <v>911</v>
      </c>
      <c r="B70" t="s">
        <v>73</v>
      </c>
      <c r="C70">
        <v>2</v>
      </c>
      <c r="D70">
        <v>3105</v>
      </c>
      <c r="E70" t="s">
        <v>77</v>
      </c>
      <c r="F70">
        <v>775.77</v>
      </c>
    </row>
    <row r="71" spans="1:12" hidden="1" x14ac:dyDescent="0.25">
      <c r="A71">
        <v>911</v>
      </c>
      <c r="B71" t="s">
        <v>73</v>
      </c>
      <c r="C71">
        <v>2</v>
      </c>
      <c r="D71">
        <v>3105</v>
      </c>
      <c r="E71" t="s">
        <v>78</v>
      </c>
      <c r="F71">
        <v>488.87</v>
      </c>
    </row>
    <row r="72" spans="1:12" hidden="1" x14ac:dyDescent="0.25">
      <c r="A72">
        <v>912</v>
      </c>
      <c r="B72" t="s">
        <v>73</v>
      </c>
      <c r="C72">
        <v>2</v>
      </c>
      <c r="D72">
        <v>7173</v>
      </c>
      <c r="E72" t="s">
        <v>74</v>
      </c>
      <c r="F72">
        <v>7173</v>
      </c>
    </row>
    <row r="73" spans="1:12" hidden="1" x14ac:dyDescent="0.25">
      <c r="A73">
        <v>912</v>
      </c>
      <c r="B73" t="s">
        <v>73</v>
      </c>
      <c r="C73">
        <v>2</v>
      </c>
      <c r="D73">
        <v>7173</v>
      </c>
      <c r="E73" t="s">
        <v>75</v>
      </c>
      <c r="F73">
        <v>4.83</v>
      </c>
    </row>
    <row r="74" spans="1:12" hidden="1" x14ac:dyDescent="0.25">
      <c r="A74">
        <v>912</v>
      </c>
      <c r="B74" t="s">
        <v>73</v>
      </c>
      <c r="C74">
        <v>2</v>
      </c>
      <c r="D74">
        <v>7173</v>
      </c>
      <c r="E74" t="s">
        <v>76</v>
      </c>
      <c r="F74">
        <v>12663.64</v>
      </c>
    </row>
    <row r="75" spans="1:12" hidden="1" x14ac:dyDescent="0.25">
      <c r="A75">
        <v>912</v>
      </c>
      <c r="B75" t="s">
        <v>73</v>
      </c>
      <c r="C75">
        <v>2</v>
      </c>
      <c r="D75">
        <v>7173</v>
      </c>
      <c r="E75" t="s">
        <v>77</v>
      </c>
      <c r="F75">
        <v>425.62</v>
      </c>
    </row>
    <row r="76" spans="1:12" hidden="1" x14ac:dyDescent="0.25">
      <c r="A76">
        <v>912</v>
      </c>
      <c r="B76" t="s">
        <v>73</v>
      </c>
      <c r="C76">
        <v>2</v>
      </c>
      <c r="D76">
        <v>7173</v>
      </c>
      <c r="E76" t="s">
        <v>78</v>
      </c>
      <c r="F76">
        <v>483.99</v>
      </c>
    </row>
    <row r="77" spans="1:12" hidden="1" x14ac:dyDescent="0.25">
      <c r="A77">
        <v>901</v>
      </c>
      <c r="B77">
        <v>0</v>
      </c>
      <c r="C77">
        <v>3</v>
      </c>
      <c r="D77">
        <v>2056</v>
      </c>
      <c r="E77" t="s">
        <v>74</v>
      </c>
      <c r="F77">
        <v>2056</v>
      </c>
    </row>
    <row r="78" spans="1:12" hidden="1" x14ac:dyDescent="0.25">
      <c r="A78">
        <v>901</v>
      </c>
      <c r="B78">
        <v>0</v>
      </c>
      <c r="C78">
        <v>3</v>
      </c>
      <c r="D78">
        <v>2056</v>
      </c>
      <c r="E78" t="s">
        <v>75</v>
      </c>
      <c r="F78">
        <v>25</v>
      </c>
    </row>
    <row r="79" spans="1:12" hidden="1" x14ac:dyDescent="0.25">
      <c r="A79">
        <v>901</v>
      </c>
      <c r="B79">
        <v>0</v>
      </c>
      <c r="C79">
        <v>3</v>
      </c>
      <c r="D79">
        <v>2056</v>
      </c>
      <c r="E79" t="s">
        <v>76</v>
      </c>
      <c r="F79">
        <v>33000</v>
      </c>
    </row>
    <row r="80" spans="1:12" x14ac:dyDescent="0.25">
      <c r="A80">
        <v>901</v>
      </c>
      <c r="B80">
        <v>0</v>
      </c>
      <c r="C80">
        <v>3</v>
      </c>
      <c r="D80">
        <v>2056</v>
      </c>
      <c r="E80" t="s">
        <v>77</v>
      </c>
      <c r="F80">
        <v>2709.89</v>
      </c>
      <c r="L80" t="s">
        <v>79</v>
      </c>
    </row>
    <row r="81" spans="1:6" hidden="1" x14ac:dyDescent="0.25">
      <c r="A81">
        <v>901</v>
      </c>
      <c r="B81">
        <v>0</v>
      </c>
      <c r="C81">
        <v>3</v>
      </c>
      <c r="D81">
        <v>2056</v>
      </c>
      <c r="E81" t="s">
        <v>78</v>
      </c>
      <c r="F81">
        <v>1727.93</v>
      </c>
    </row>
    <row r="82" spans="1:6" hidden="1" x14ac:dyDescent="0.25">
      <c r="A82">
        <v>901</v>
      </c>
      <c r="B82">
        <v>1</v>
      </c>
      <c r="C82">
        <v>3</v>
      </c>
      <c r="D82">
        <v>2685</v>
      </c>
      <c r="E82" t="s">
        <v>74</v>
      </c>
      <c r="F82">
        <v>2685</v>
      </c>
    </row>
    <row r="83" spans="1:6" hidden="1" x14ac:dyDescent="0.25">
      <c r="A83">
        <v>901</v>
      </c>
      <c r="B83">
        <v>1</v>
      </c>
      <c r="C83">
        <v>3</v>
      </c>
      <c r="D83">
        <v>2685</v>
      </c>
      <c r="E83" t="s">
        <v>75</v>
      </c>
      <c r="F83">
        <v>24</v>
      </c>
    </row>
    <row r="84" spans="1:6" hidden="1" x14ac:dyDescent="0.25">
      <c r="A84">
        <v>901</v>
      </c>
      <c r="B84">
        <v>1</v>
      </c>
      <c r="C84">
        <v>3</v>
      </c>
      <c r="D84">
        <v>2685</v>
      </c>
      <c r="E84" t="s">
        <v>76</v>
      </c>
      <c r="F84">
        <v>40000</v>
      </c>
    </row>
    <row r="85" spans="1:6" hidden="1" x14ac:dyDescent="0.25">
      <c r="A85">
        <v>901</v>
      </c>
      <c r="B85">
        <v>1</v>
      </c>
      <c r="C85">
        <v>3</v>
      </c>
      <c r="D85">
        <v>2685</v>
      </c>
      <c r="E85" t="s">
        <v>77</v>
      </c>
      <c r="F85">
        <v>2565.15</v>
      </c>
    </row>
    <row r="86" spans="1:6" hidden="1" x14ac:dyDescent="0.25">
      <c r="A86">
        <v>901</v>
      </c>
      <c r="B86">
        <v>1</v>
      </c>
      <c r="C86">
        <v>3</v>
      </c>
      <c r="D86">
        <v>2685</v>
      </c>
      <c r="E86" t="s">
        <v>78</v>
      </c>
      <c r="F86">
        <v>1756.16</v>
      </c>
    </row>
    <row r="87" spans="1:6" hidden="1" x14ac:dyDescent="0.25">
      <c r="A87">
        <v>901</v>
      </c>
      <c r="B87">
        <v>2</v>
      </c>
      <c r="C87">
        <v>3</v>
      </c>
      <c r="D87">
        <v>2453</v>
      </c>
      <c r="E87" t="s">
        <v>74</v>
      </c>
      <c r="F87">
        <v>2453</v>
      </c>
    </row>
    <row r="88" spans="1:6" hidden="1" x14ac:dyDescent="0.25">
      <c r="A88">
        <v>901</v>
      </c>
      <c r="B88">
        <v>2</v>
      </c>
      <c r="C88">
        <v>3</v>
      </c>
      <c r="D88">
        <v>2453</v>
      </c>
      <c r="E88" t="s">
        <v>75</v>
      </c>
      <c r="F88">
        <v>33.33</v>
      </c>
    </row>
    <row r="89" spans="1:6" hidden="1" x14ac:dyDescent="0.25">
      <c r="A89">
        <v>901</v>
      </c>
      <c r="B89">
        <v>2</v>
      </c>
      <c r="C89">
        <v>3</v>
      </c>
      <c r="D89">
        <v>2453</v>
      </c>
      <c r="E89" t="s">
        <v>76</v>
      </c>
      <c r="F89">
        <v>15000</v>
      </c>
    </row>
    <row r="90" spans="1:6" hidden="1" x14ac:dyDescent="0.25">
      <c r="A90">
        <v>901</v>
      </c>
      <c r="B90">
        <v>2</v>
      </c>
      <c r="C90">
        <v>3</v>
      </c>
      <c r="D90">
        <v>2453</v>
      </c>
      <c r="E90" t="s">
        <v>77</v>
      </c>
      <c r="F90">
        <v>2255.92</v>
      </c>
    </row>
    <row r="91" spans="1:6" hidden="1" x14ac:dyDescent="0.25">
      <c r="A91">
        <v>901</v>
      </c>
      <c r="B91">
        <v>2</v>
      </c>
      <c r="C91">
        <v>3</v>
      </c>
      <c r="D91">
        <v>2453</v>
      </c>
      <c r="E91" t="s">
        <v>78</v>
      </c>
      <c r="F91">
        <v>1437.21</v>
      </c>
    </row>
    <row r="92" spans="1:6" hidden="1" x14ac:dyDescent="0.25">
      <c r="A92">
        <v>901</v>
      </c>
      <c r="B92">
        <v>3</v>
      </c>
      <c r="C92">
        <v>3</v>
      </c>
      <c r="D92">
        <v>2807</v>
      </c>
      <c r="E92" t="s">
        <v>74</v>
      </c>
      <c r="F92">
        <v>2807</v>
      </c>
    </row>
    <row r="93" spans="1:6" hidden="1" x14ac:dyDescent="0.25">
      <c r="A93">
        <v>901</v>
      </c>
      <c r="B93">
        <v>3</v>
      </c>
      <c r="C93">
        <v>3</v>
      </c>
      <c r="D93">
        <v>2807</v>
      </c>
      <c r="E93" t="s">
        <v>75</v>
      </c>
      <c r="F93">
        <v>22.86</v>
      </c>
    </row>
    <row r="94" spans="1:6" hidden="1" x14ac:dyDescent="0.25">
      <c r="A94">
        <v>901</v>
      </c>
      <c r="B94">
        <v>3</v>
      </c>
      <c r="C94">
        <v>3</v>
      </c>
      <c r="D94">
        <v>2807</v>
      </c>
      <c r="E94" t="s">
        <v>76</v>
      </c>
      <c r="F94">
        <v>32000</v>
      </c>
    </row>
    <row r="95" spans="1:6" hidden="1" x14ac:dyDescent="0.25">
      <c r="A95">
        <v>901</v>
      </c>
      <c r="B95">
        <v>3</v>
      </c>
      <c r="C95">
        <v>3</v>
      </c>
      <c r="D95">
        <v>2807</v>
      </c>
      <c r="E95" t="s">
        <v>77</v>
      </c>
      <c r="F95">
        <v>1982.69</v>
      </c>
    </row>
    <row r="96" spans="1:6" hidden="1" x14ac:dyDescent="0.25">
      <c r="A96">
        <v>901</v>
      </c>
      <c r="B96">
        <v>3</v>
      </c>
      <c r="C96">
        <v>3</v>
      </c>
      <c r="D96">
        <v>2807</v>
      </c>
      <c r="E96" t="s">
        <v>78</v>
      </c>
      <c r="F96">
        <v>1504.56</v>
      </c>
    </row>
    <row r="97" spans="1:6" hidden="1" x14ac:dyDescent="0.25">
      <c r="A97">
        <v>901</v>
      </c>
      <c r="B97">
        <v>4</v>
      </c>
      <c r="C97">
        <v>3</v>
      </c>
      <c r="D97">
        <v>1216</v>
      </c>
      <c r="E97" t="s">
        <v>74</v>
      </c>
      <c r="F97">
        <v>1216</v>
      </c>
    </row>
    <row r="98" spans="1:6" hidden="1" x14ac:dyDescent="0.25">
      <c r="A98">
        <v>901</v>
      </c>
      <c r="B98">
        <v>4</v>
      </c>
      <c r="C98">
        <v>3</v>
      </c>
      <c r="D98">
        <v>1216</v>
      </c>
      <c r="E98" t="s">
        <v>75</v>
      </c>
      <c r="F98">
        <v>15.38</v>
      </c>
    </row>
    <row r="99" spans="1:6" hidden="1" x14ac:dyDescent="0.25">
      <c r="A99">
        <v>901</v>
      </c>
      <c r="B99">
        <v>4</v>
      </c>
      <c r="C99">
        <v>3</v>
      </c>
      <c r="D99">
        <v>1216</v>
      </c>
      <c r="E99" t="s">
        <v>76</v>
      </c>
      <c r="F99">
        <v>14666.67</v>
      </c>
    </row>
    <row r="100" spans="1:6" hidden="1" x14ac:dyDescent="0.25">
      <c r="A100">
        <v>901</v>
      </c>
      <c r="B100">
        <v>4</v>
      </c>
      <c r="C100">
        <v>3</v>
      </c>
      <c r="D100">
        <v>1216</v>
      </c>
      <c r="E100" t="s">
        <v>77</v>
      </c>
      <c r="F100">
        <v>1195.8699999999999</v>
      </c>
    </row>
    <row r="101" spans="1:6" hidden="1" x14ac:dyDescent="0.25">
      <c r="A101">
        <v>901</v>
      </c>
      <c r="B101">
        <v>4</v>
      </c>
      <c r="C101">
        <v>3</v>
      </c>
      <c r="D101">
        <v>1216</v>
      </c>
      <c r="E101" t="s">
        <v>78</v>
      </c>
      <c r="F101">
        <v>1144.8399999999999</v>
      </c>
    </row>
    <row r="102" spans="1:6" hidden="1" x14ac:dyDescent="0.25">
      <c r="A102">
        <v>902</v>
      </c>
      <c r="B102">
        <v>0</v>
      </c>
      <c r="C102">
        <v>3</v>
      </c>
      <c r="D102">
        <v>978</v>
      </c>
      <c r="E102" t="s">
        <v>74</v>
      </c>
      <c r="F102">
        <v>978</v>
      </c>
    </row>
    <row r="103" spans="1:6" hidden="1" x14ac:dyDescent="0.25">
      <c r="A103">
        <v>902</v>
      </c>
      <c r="B103">
        <v>0</v>
      </c>
      <c r="C103">
        <v>3</v>
      </c>
      <c r="D103">
        <v>978</v>
      </c>
      <c r="E103" t="s">
        <v>75</v>
      </c>
      <c r="F103">
        <v>50</v>
      </c>
    </row>
    <row r="104" spans="1:6" hidden="1" x14ac:dyDescent="0.25">
      <c r="A104">
        <v>902</v>
      </c>
      <c r="B104">
        <v>0</v>
      </c>
      <c r="C104">
        <v>3</v>
      </c>
      <c r="D104">
        <v>978</v>
      </c>
      <c r="E104" t="s">
        <v>76</v>
      </c>
      <c r="F104">
        <v>38000</v>
      </c>
    </row>
    <row r="105" spans="1:6" x14ac:dyDescent="0.25">
      <c r="A105">
        <v>902</v>
      </c>
      <c r="B105">
        <v>0</v>
      </c>
      <c r="C105">
        <v>3</v>
      </c>
      <c r="D105">
        <v>978</v>
      </c>
      <c r="E105" t="s">
        <v>77</v>
      </c>
      <c r="F105">
        <v>2604.8200000000002</v>
      </c>
    </row>
    <row r="106" spans="1:6" hidden="1" x14ac:dyDescent="0.25">
      <c r="A106">
        <v>902</v>
      </c>
      <c r="B106">
        <v>0</v>
      </c>
      <c r="C106">
        <v>3</v>
      </c>
      <c r="D106">
        <v>978</v>
      </c>
      <c r="E106" t="s">
        <v>78</v>
      </c>
      <c r="F106">
        <v>2445.91</v>
      </c>
    </row>
    <row r="107" spans="1:6" hidden="1" x14ac:dyDescent="0.25">
      <c r="A107">
        <v>902</v>
      </c>
      <c r="B107">
        <v>1</v>
      </c>
      <c r="C107">
        <v>3</v>
      </c>
      <c r="D107">
        <v>1128</v>
      </c>
      <c r="E107" t="s">
        <v>74</v>
      </c>
      <c r="F107">
        <v>1128</v>
      </c>
    </row>
    <row r="108" spans="1:6" hidden="1" x14ac:dyDescent="0.25">
      <c r="A108">
        <v>902</v>
      </c>
      <c r="B108">
        <v>1</v>
      </c>
      <c r="C108">
        <v>3</v>
      </c>
      <c r="D108">
        <v>1128</v>
      </c>
      <c r="E108" t="s">
        <v>75</v>
      </c>
      <c r="F108">
        <v>37.5</v>
      </c>
    </row>
    <row r="109" spans="1:6" hidden="1" x14ac:dyDescent="0.25">
      <c r="A109">
        <v>902</v>
      </c>
      <c r="B109">
        <v>1</v>
      </c>
      <c r="C109">
        <v>3</v>
      </c>
      <c r="D109">
        <v>1128</v>
      </c>
      <c r="E109" t="s">
        <v>76</v>
      </c>
      <c r="F109">
        <v>15000</v>
      </c>
    </row>
    <row r="110" spans="1:6" hidden="1" x14ac:dyDescent="0.25">
      <c r="A110">
        <v>902</v>
      </c>
      <c r="B110">
        <v>1</v>
      </c>
      <c r="C110">
        <v>3</v>
      </c>
      <c r="D110">
        <v>1128</v>
      </c>
      <c r="E110" t="s">
        <v>77</v>
      </c>
      <c r="F110">
        <v>2330.3000000000002</v>
      </c>
    </row>
    <row r="111" spans="1:6" hidden="1" x14ac:dyDescent="0.25">
      <c r="A111">
        <v>902</v>
      </c>
      <c r="B111">
        <v>1</v>
      </c>
      <c r="C111">
        <v>3</v>
      </c>
      <c r="D111">
        <v>1128</v>
      </c>
      <c r="E111" t="s">
        <v>78</v>
      </c>
      <c r="F111">
        <v>2223.19</v>
      </c>
    </row>
    <row r="112" spans="1:6" hidden="1" x14ac:dyDescent="0.25">
      <c r="A112">
        <v>902</v>
      </c>
      <c r="B112">
        <v>2</v>
      </c>
      <c r="C112">
        <v>3</v>
      </c>
      <c r="D112">
        <v>1297</v>
      </c>
      <c r="E112" t="s">
        <v>74</v>
      </c>
      <c r="F112">
        <v>1297</v>
      </c>
    </row>
    <row r="113" spans="1:6" hidden="1" x14ac:dyDescent="0.25">
      <c r="A113">
        <v>902</v>
      </c>
      <c r="B113">
        <v>2</v>
      </c>
      <c r="C113">
        <v>3</v>
      </c>
      <c r="D113">
        <v>1297</v>
      </c>
      <c r="E113" t="s">
        <v>75</v>
      </c>
      <c r="F113">
        <v>40</v>
      </c>
    </row>
    <row r="114" spans="1:6" hidden="1" x14ac:dyDescent="0.25">
      <c r="A114">
        <v>902</v>
      </c>
      <c r="B114">
        <v>2</v>
      </c>
      <c r="C114">
        <v>3</v>
      </c>
      <c r="D114">
        <v>1297</v>
      </c>
      <c r="E114" t="s">
        <v>76</v>
      </c>
      <c r="F114">
        <v>16666.669999999998</v>
      </c>
    </row>
    <row r="115" spans="1:6" hidden="1" x14ac:dyDescent="0.25">
      <c r="A115">
        <v>902</v>
      </c>
      <c r="B115">
        <v>2</v>
      </c>
      <c r="C115">
        <v>3</v>
      </c>
      <c r="D115">
        <v>1297</v>
      </c>
      <c r="E115" t="s">
        <v>77</v>
      </c>
      <c r="F115">
        <v>2002.18</v>
      </c>
    </row>
    <row r="116" spans="1:6" hidden="1" x14ac:dyDescent="0.25">
      <c r="A116">
        <v>902</v>
      </c>
      <c r="B116">
        <v>2</v>
      </c>
      <c r="C116">
        <v>3</v>
      </c>
      <c r="D116">
        <v>1297</v>
      </c>
      <c r="E116" t="s">
        <v>78</v>
      </c>
      <c r="F116">
        <v>2191.0500000000002</v>
      </c>
    </row>
    <row r="117" spans="1:6" hidden="1" x14ac:dyDescent="0.25">
      <c r="A117">
        <v>902</v>
      </c>
      <c r="B117">
        <v>3</v>
      </c>
      <c r="C117">
        <v>3</v>
      </c>
      <c r="D117">
        <v>2612</v>
      </c>
      <c r="E117" t="s">
        <v>74</v>
      </c>
      <c r="F117">
        <v>2612</v>
      </c>
    </row>
    <row r="118" spans="1:6" hidden="1" x14ac:dyDescent="0.25">
      <c r="A118">
        <v>902</v>
      </c>
      <c r="B118">
        <v>3</v>
      </c>
      <c r="C118">
        <v>3</v>
      </c>
      <c r="D118">
        <v>2612</v>
      </c>
      <c r="E118" t="s">
        <v>75</v>
      </c>
      <c r="F118">
        <v>38.46</v>
      </c>
    </row>
    <row r="119" spans="1:6" hidden="1" x14ac:dyDescent="0.25">
      <c r="A119">
        <v>902</v>
      </c>
      <c r="B119">
        <v>3</v>
      </c>
      <c r="C119">
        <v>3</v>
      </c>
      <c r="D119">
        <v>2612</v>
      </c>
      <c r="E119" t="s">
        <v>76</v>
      </c>
      <c r="F119">
        <v>30993.79</v>
      </c>
    </row>
    <row r="120" spans="1:6" hidden="1" x14ac:dyDescent="0.25">
      <c r="A120">
        <v>902</v>
      </c>
      <c r="B120">
        <v>3</v>
      </c>
      <c r="C120">
        <v>3</v>
      </c>
      <c r="D120">
        <v>2612</v>
      </c>
      <c r="E120" t="s">
        <v>77</v>
      </c>
      <c r="F120">
        <v>1492.26</v>
      </c>
    </row>
    <row r="121" spans="1:6" hidden="1" x14ac:dyDescent="0.25">
      <c r="A121">
        <v>902</v>
      </c>
      <c r="B121">
        <v>3</v>
      </c>
      <c r="C121">
        <v>3</v>
      </c>
      <c r="D121">
        <v>2612</v>
      </c>
      <c r="E121" t="s">
        <v>78</v>
      </c>
      <c r="F121">
        <v>1348.39</v>
      </c>
    </row>
    <row r="122" spans="1:6" hidden="1" x14ac:dyDescent="0.25">
      <c r="A122">
        <v>902</v>
      </c>
      <c r="B122">
        <v>4</v>
      </c>
      <c r="C122">
        <v>3</v>
      </c>
      <c r="D122">
        <v>1373</v>
      </c>
      <c r="E122" t="s">
        <v>74</v>
      </c>
      <c r="F122">
        <v>1373</v>
      </c>
    </row>
    <row r="123" spans="1:6" hidden="1" x14ac:dyDescent="0.25">
      <c r="A123">
        <v>902</v>
      </c>
      <c r="B123">
        <v>4</v>
      </c>
      <c r="C123">
        <v>3</v>
      </c>
      <c r="D123">
        <v>1373</v>
      </c>
      <c r="E123" t="s">
        <v>75</v>
      </c>
      <c r="F123">
        <v>12.5</v>
      </c>
    </row>
    <row r="124" spans="1:6" hidden="1" x14ac:dyDescent="0.25">
      <c r="A124">
        <v>902</v>
      </c>
      <c r="B124">
        <v>4</v>
      </c>
      <c r="C124">
        <v>3</v>
      </c>
      <c r="D124">
        <v>1373</v>
      </c>
      <c r="E124" t="s">
        <v>76</v>
      </c>
      <c r="F124">
        <v>12500</v>
      </c>
    </row>
    <row r="125" spans="1:6" hidden="1" x14ac:dyDescent="0.25">
      <c r="A125">
        <v>902</v>
      </c>
      <c r="B125">
        <v>4</v>
      </c>
      <c r="C125">
        <v>3</v>
      </c>
      <c r="D125">
        <v>1373</v>
      </c>
      <c r="E125" t="s">
        <v>77</v>
      </c>
      <c r="F125">
        <v>1058.8</v>
      </c>
    </row>
    <row r="126" spans="1:6" hidden="1" x14ac:dyDescent="0.25">
      <c r="A126">
        <v>902</v>
      </c>
      <c r="B126">
        <v>4</v>
      </c>
      <c r="C126">
        <v>3</v>
      </c>
      <c r="D126">
        <v>1373</v>
      </c>
      <c r="E126" t="s">
        <v>78</v>
      </c>
      <c r="F126">
        <v>791.6</v>
      </c>
    </row>
    <row r="127" spans="1:6" hidden="1" x14ac:dyDescent="0.25">
      <c r="A127">
        <v>903</v>
      </c>
      <c r="B127">
        <v>0</v>
      </c>
      <c r="C127">
        <v>3</v>
      </c>
      <c r="D127">
        <v>3415</v>
      </c>
      <c r="E127" t="s">
        <v>74</v>
      </c>
      <c r="F127">
        <v>3415</v>
      </c>
    </row>
    <row r="128" spans="1:6" hidden="1" x14ac:dyDescent="0.25">
      <c r="A128">
        <v>903</v>
      </c>
      <c r="B128">
        <v>0</v>
      </c>
      <c r="C128">
        <v>3</v>
      </c>
      <c r="D128">
        <v>3415</v>
      </c>
      <c r="E128" t="s">
        <v>75</v>
      </c>
      <c r="F128">
        <v>30</v>
      </c>
    </row>
    <row r="129" spans="1:6" hidden="1" x14ac:dyDescent="0.25">
      <c r="A129">
        <v>903</v>
      </c>
      <c r="B129">
        <v>0</v>
      </c>
      <c r="C129">
        <v>3</v>
      </c>
      <c r="D129">
        <v>3415</v>
      </c>
      <c r="E129" t="s">
        <v>76</v>
      </c>
      <c r="F129">
        <v>9333.33</v>
      </c>
    </row>
    <row r="130" spans="1:6" x14ac:dyDescent="0.25">
      <c r="A130">
        <v>903</v>
      </c>
      <c r="B130">
        <v>0</v>
      </c>
      <c r="C130">
        <v>3</v>
      </c>
      <c r="D130">
        <v>3415</v>
      </c>
      <c r="E130" t="s">
        <v>77</v>
      </c>
      <c r="F130">
        <v>875.17</v>
      </c>
    </row>
    <row r="131" spans="1:6" hidden="1" x14ac:dyDescent="0.25">
      <c r="A131">
        <v>903</v>
      </c>
      <c r="B131">
        <v>0</v>
      </c>
      <c r="C131">
        <v>3</v>
      </c>
      <c r="D131">
        <v>3415</v>
      </c>
      <c r="E131" t="s">
        <v>78</v>
      </c>
      <c r="F131">
        <v>558.95000000000005</v>
      </c>
    </row>
    <row r="132" spans="1:6" hidden="1" x14ac:dyDescent="0.25">
      <c r="A132">
        <v>903</v>
      </c>
      <c r="B132">
        <v>1</v>
      </c>
      <c r="C132">
        <v>3</v>
      </c>
      <c r="D132">
        <v>5055</v>
      </c>
      <c r="E132" t="s">
        <v>74</v>
      </c>
      <c r="F132">
        <v>5055</v>
      </c>
    </row>
    <row r="133" spans="1:6" hidden="1" x14ac:dyDescent="0.25">
      <c r="A133">
        <v>903</v>
      </c>
      <c r="B133">
        <v>1</v>
      </c>
      <c r="C133">
        <v>3</v>
      </c>
      <c r="D133">
        <v>5055</v>
      </c>
      <c r="E133" t="s">
        <v>75</v>
      </c>
      <c r="F133">
        <v>20</v>
      </c>
    </row>
    <row r="134" spans="1:6" hidden="1" x14ac:dyDescent="0.25">
      <c r="A134">
        <v>903</v>
      </c>
      <c r="B134">
        <v>1</v>
      </c>
      <c r="C134">
        <v>3</v>
      </c>
      <c r="D134">
        <v>5055</v>
      </c>
      <c r="E134" t="s">
        <v>76</v>
      </c>
      <c r="F134">
        <v>9333.33</v>
      </c>
    </row>
    <row r="135" spans="1:6" hidden="1" x14ac:dyDescent="0.25">
      <c r="A135">
        <v>903</v>
      </c>
      <c r="B135">
        <v>1</v>
      </c>
      <c r="C135">
        <v>3</v>
      </c>
      <c r="D135">
        <v>5055</v>
      </c>
      <c r="E135" t="s">
        <v>77</v>
      </c>
      <c r="F135">
        <v>787.48</v>
      </c>
    </row>
    <row r="136" spans="1:6" hidden="1" x14ac:dyDescent="0.25">
      <c r="A136">
        <v>903</v>
      </c>
      <c r="B136">
        <v>1</v>
      </c>
      <c r="C136">
        <v>3</v>
      </c>
      <c r="D136">
        <v>5055</v>
      </c>
      <c r="E136" t="s">
        <v>78</v>
      </c>
      <c r="F136">
        <v>549.19000000000005</v>
      </c>
    </row>
    <row r="137" spans="1:6" hidden="1" x14ac:dyDescent="0.25">
      <c r="A137">
        <v>903</v>
      </c>
      <c r="B137">
        <v>2</v>
      </c>
      <c r="C137">
        <v>3</v>
      </c>
      <c r="D137">
        <v>5025</v>
      </c>
      <c r="E137" t="s">
        <v>74</v>
      </c>
      <c r="F137">
        <v>5025</v>
      </c>
    </row>
    <row r="138" spans="1:6" hidden="1" x14ac:dyDescent="0.25">
      <c r="A138">
        <v>903</v>
      </c>
      <c r="B138">
        <v>2</v>
      </c>
      <c r="C138">
        <v>3</v>
      </c>
      <c r="D138">
        <v>5025</v>
      </c>
      <c r="E138" t="s">
        <v>75</v>
      </c>
      <c r="F138">
        <v>1.94</v>
      </c>
    </row>
    <row r="139" spans="1:6" hidden="1" x14ac:dyDescent="0.25">
      <c r="A139">
        <v>903</v>
      </c>
      <c r="B139">
        <v>2</v>
      </c>
      <c r="C139">
        <v>3</v>
      </c>
      <c r="D139">
        <v>5025</v>
      </c>
      <c r="E139" t="s">
        <v>76</v>
      </c>
      <c r="F139">
        <v>9333.33</v>
      </c>
    </row>
    <row r="140" spans="1:6" hidden="1" x14ac:dyDescent="0.25">
      <c r="A140">
        <v>903</v>
      </c>
      <c r="B140">
        <v>2</v>
      </c>
      <c r="C140">
        <v>3</v>
      </c>
      <c r="D140">
        <v>5025</v>
      </c>
      <c r="E140" t="s">
        <v>77</v>
      </c>
      <c r="F140">
        <v>690.75</v>
      </c>
    </row>
    <row r="141" spans="1:6" hidden="1" x14ac:dyDescent="0.25">
      <c r="A141">
        <v>903</v>
      </c>
      <c r="B141">
        <v>2</v>
      </c>
      <c r="C141">
        <v>3</v>
      </c>
      <c r="D141">
        <v>5025</v>
      </c>
      <c r="E141" t="s">
        <v>78</v>
      </c>
      <c r="F141">
        <v>423.18</v>
      </c>
    </row>
    <row r="142" spans="1:6" hidden="1" x14ac:dyDescent="0.25">
      <c r="A142">
        <v>903</v>
      </c>
      <c r="B142">
        <v>3</v>
      </c>
      <c r="C142">
        <v>3</v>
      </c>
      <c r="D142">
        <v>2891</v>
      </c>
      <c r="E142" t="s">
        <v>74</v>
      </c>
      <c r="F142">
        <v>2891</v>
      </c>
    </row>
    <row r="143" spans="1:6" hidden="1" x14ac:dyDescent="0.25">
      <c r="A143">
        <v>903</v>
      </c>
      <c r="B143">
        <v>3</v>
      </c>
      <c r="C143">
        <v>3</v>
      </c>
      <c r="D143">
        <v>2891</v>
      </c>
      <c r="E143" t="s">
        <v>75</v>
      </c>
      <c r="F143">
        <v>25</v>
      </c>
    </row>
    <row r="144" spans="1:6" hidden="1" x14ac:dyDescent="0.25">
      <c r="A144">
        <v>903</v>
      </c>
      <c r="B144">
        <v>3</v>
      </c>
      <c r="C144">
        <v>3</v>
      </c>
      <c r="D144">
        <v>2891</v>
      </c>
      <c r="E144" t="s">
        <v>76</v>
      </c>
      <c r="F144">
        <v>6400</v>
      </c>
    </row>
    <row r="145" spans="1:6" hidden="1" x14ac:dyDescent="0.25">
      <c r="A145">
        <v>903</v>
      </c>
      <c r="B145">
        <v>3</v>
      </c>
      <c r="C145">
        <v>3</v>
      </c>
      <c r="D145">
        <v>2891</v>
      </c>
      <c r="E145" t="s">
        <v>77</v>
      </c>
      <c r="F145">
        <v>670.12</v>
      </c>
    </row>
    <row r="146" spans="1:6" hidden="1" x14ac:dyDescent="0.25">
      <c r="A146">
        <v>903</v>
      </c>
      <c r="B146">
        <v>3</v>
      </c>
      <c r="C146">
        <v>3</v>
      </c>
      <c r="D146">
        <v>2891</v>
      </c>
      <c r="E146" t="s">
        <v>78</v>
      </c>
      <c r="F146">
        <v>385.98</v>
      </c>
    </row>
    <row r="147" spans="1:6" hidden="1" x14ac:dyDescent="0.25">
      <c r="A147">
        <v>903</v>
      </c>
      <c r="B147">
        <v>4</v>
      </c>
      <c r="C147">
        <v>3</v>
      </c>
      <c r="D147">
        <v>431</v>
      </c>
      <c r="E147" t="s">
        <v>74</v>
      </c>
      <c r="F147">
        <v>431</v>
      </c>
    </row>
    <row r="148" spans="1:6" hidden="1" x14ac:dyDescent="0.25">
      <c r="A148">
        <v>903</v>
      </c>
      <c r="B148">
        <v>4</v>
      </c>
      <c r="C148">
        <v>3</v>
      </c>
      <c r="D148">
        <v>431</v>
      </c>
      <c r="E148" t="s">
        <v>75</v>
      </c>
      <c r="F148">
        <v>28</v>
      </c>
    </row>
    <row r="149" spans="1:6" hidden="1" x14ac:dyDescent="0.25">
      <c r="A149">
        <v>903</v>
      </c>
      <c r="B149">
        <v>4</v>
      </c>
      <c r="C149">
        <v>3</v>
      </c>
      <c r="D149">
        <v>431</v>
      </c>
      <c r="E149" t="s">
        <v>76</v>
      </c>
      <c r="F149">
        <v>2933.33</v>
      </c>
    </row>
    <row r="150" spans="1:6" hidden="1" x14ac:dyDescent="0.25">
      <c r="A150">
        <v>903</v>
      </c>
      <c r="B150">
        <v>4</v>
      </c>
      <c r="C150">
        <v>3</v>
      </c>
      <c r="D150">
        <v>431</v>
      </c>
      <c r="E150" t="s">
        <v>77</v>
      </c>
      <c r="F150">
        <v>526.95000000000005</v>
      </c>
    </row>
    <row r="151" spans="1:6" hidden="1" x14ac:dyDescent="0.25">
      <c r="A151">
        <v>903</v>
      </c>
      <c r="B151">
        <v>4</v>
      </c>
      <c r="C151">
        <v>3</v>
      </c>
      <c r="D151">
        <v>431</v>
      </c>
      <c r="E151" t="s">
        <v>78</v>
      </c>
      <c r="F151">
        <v>348.65</v>
      </c>
    </row>
    <row r="152" spans="1:6" hidden="1" x14ac:dyDescent="0.25">
      <c r="A152">
        <v>905</v>
      </c>
      <c r="B152">
        <v>0</v>
      </c>
      <c r="C152">
        <v>3</v>
      </c>
      <c r="D152">
        <v>1547</v>
      </c>
      <c r="E152" t="s">
        <v>74</v>
      </c>
      <c r="F152">
        <v>1547</v>
      </c>
    </row>
    <row r="153" spans="1:6" hidden="1" x14ac:dyDescent="0.25">
      <c r="A153">
        <v>905</v>
      </c>
      <c r="B153">
        <v>0</v>
      </c>
      <c r="C153">
        <v>3</v>
      </c>
      <c r="D153">
        <v>1547</v>
      </c>
      <c r="E153" t="s">
        <v>75</v>
      </c>
      <c r="F153">
        <v>30</v>
      </c>
    </row>
    <row r="154" spans="1:6" hidden="1" x14ac:dyDescent="0.25">
      <c r="A154">
        <v>905</v>
      </c>
      <c r="B154">
        <v>0</v>
      </c>
      <c r="C154">
        <v>3</v>
      </c>
      <c r="D154">
        <v>1547</v>
      </c>
      <c r="E154" t="s">
        <v>76</v>
      </c>
      <c r="F154">
        <v>9000</v>
      </c>
    </row>
    <row r="155" spans="1:6" hidden="1" x14ac:dyDescent="0.25">
      <c r="A155">
        <v>905</v>
      </c>
      <c r="B155">
        <v>0</v>
      </c>
      <c r="C155">
        <v>3</v>
      </c>
      <c r="D155">
        <v>1547</v>
      </c>
      <c r="E155" t="s">
        <v>77</v>
      </c>
      <c r="F155">
        <v>688.92</v>
      </c>
    </row>
    <row r="156" spans="1:6" hidden="1" x14ac:dyDescent="0.25">
      <c r="A156">
        <v>905</v>
      </c>
      <c r="B156">
        <v>0</v>
      </c>
      <c r="C156">
        <v>3</v>
      </c>
      <c r="D156">
        <v>1547</v>
      </c>
      <c r="E156" t="s">
        <v>78</v>
      </c>
      <c r="F156">
        <v>429.24</v>
      </c>
    </row>
    <row r="157" spans="1:6" hidden="1" x14ac:dyDescent="0.25">
      <c r="A157">
        <v>905</v>
      </c>
      <c r="B157">
        <v>1</v>
      </c>
      <c r="C157">
        <v>3</v>
      </c>
      <c r="D157">
        <v>1572</v>
      </c>
      <c r="E157" t="s">
        <v>74</v>
      </c>
      <c r="F157">
        <v>1572</v>
      </c>
    </row>
    <row r="158" spans="1:6" hidden="1" x14ac:dyDescent="0.25">
      <c r="A158">
        <v>905</v>
      </c>
      <c r="B158">
        <v>1</v>
      </c>
      <c r="C158">
        <v>3</v>
      </c>
      <c r="D158">
        <v>1572</v>
      </c>
      <c r="E158" t="s">
        <v>75</v>
      </c>
      <c r="F158">
        <v>11.11</v>
      </c>
    </row>
    <row r="159" spans="1:6" hidden="1" x14ac:dyDescent="0.25">
      <c r="A159">
        <v>905</v>
      </c>
      <c r="B159">
        <v>1</v>
      </c>
      <c r="C159">
        <v>3</v>
      </c>
      <c r="D159">
        <v>1572</v>
      </c>
      <c r="E159" t="s">
        <v>76</v>
      </c>
      <c r="F159">
        <v>5600</v>
      </c>
    </row>
    <row r="160" spans="1:6" hidden="1" x14ac:dyDescent="0.25">
      <c r="A160">
        <v>905</v>
      </c>
      <c r="B160">
        <v>1</v>
      </c>
      <c r="C160">
        <v>3</v>
      </c>
      <c r="D160">
        <v>1572</v>
      </c>
      <c r="E160" t="s">
        <v>77</v>
      </c>
      <c r="F160">
        <v>610.28</v>
      </c>
    </row>
    <row r="161" spans="1:6" hidden="1" x14ac:dyDescent="0.25">
      <c r="A161">
        <v>905</v>
      </c>
      <c r="B161">
        <v>1</v>
      </c>
      <c r="C161">
        <v>3</v>
      </c>
      <c r="D161">
        <v>1572</v>
      </c>
      <c r="E161" t="s">
        <v>78</v>
      </c>
      <c r="F161">
        <v>391.48</v>
      </c>
    </row>
    <row r="162" spans="1:6" hidden="1" x14ac:dyDescent="0.25">
      <c r="A162">
        <v>905</v>
      </c>
      <c r="B162">
        <v>2</v>
      </c>
      <c r="C162">
        <v>3</v>
      </c>
      <c r="D162">
        <v>1398</v>
      </c>
      <c r="E162" t="s">
        <v>74</v>
      </c>
      <c r="F162">
        <v>1398</v>
      </c>
    </row>
    <row r="163" spans="1:6" hidden="1" x14ac:dyDescent="0.25">
      <c r="A163">
        <v>905</v>
      </c>
      <c r="B163">
        <v>2</v>
      </c>
      <c r="C163">
        <v>3</v>
      </c>
      <c r="D163">
        <v>1398</v>
      </c>
      <c r="E163" t="s">
        <v>75</v>
      </c>
      <c r="F163">
        <v>11.46</v>
      </c>
    </row>
    <row r="164" spans="1:6" hidden="1" x14ac:dyDescent="0.25">
      <c r="A164">
        <v>905</v>
      </c>
      <c r="B164">
        <v>2</v>
      </c>
      <c r="C164">
        <v>3</v>
      </c>
      <c r="D164">
        <v>1398</v>
      </c>
      <c r="E164" t="s">
        <v>76</v>
      </c>
      <c r="F164">
        <v>10000</v>
      </c>
    </row>
    <row r="165" spans="1:6" hidden="1" x14ac:dyDescent="0.25">
      <c r="A165">
        <v>905</v>
      </c>
      <c r="B165">
        <v>2</v>
      </c>
      <c r="C165">
        <v>3</v>
      </c>
      <c r="D165">
        <v>1398</v>
      </c>
      <c r="E165" t="s">
        <v>77</v>
      </c>
      <c r="F165">
        <v>552.85</v>
      </c>
    </row>
    <row r="166" spans="1:6" hidden="1" x14ac:dyDescent="0.25">
      <c r="A166">
        <v>905</v>
      </c>
      <c r="B166">
        <v>2</v>
      </c>
      <c r="C166">
        <v>3</v>
      </c>
      <c r="D166">
        <v>1398</v>
      </c>
      <c r="E166" t="s">
        <v>78</v>
      </c>
      <c r="F166">
        <v>394.67</v>
      </c>
    </row>
    <row r="167" spans="1:6" hidden="1" x14ac:dyDescent="0.25">
      <c r="A167">
        <v>905</v>
      </c>
      <c r="B167">
        <v>3</v>
      </c>
      <c r="C167">
        <v>3</v>
      </c>
      <c r="D167">
        <v>934</v>
      </c>
      <c r="E167" t="s">
        <v>74</v>
      </c>
      <c r="F167">
        <v>934</v>
      </c>
    </row>
    <row r="168" spans="1:6" hidden="1" x14ac:dyDescent="0.25">
      <c r="A168">
        <v>905</v>
      </c>
      <c r="B168">
        <v>3</v>
      </c>
      <c r="C168">
        <v>3</v>
      </c>
      <c r="D168">
        <v>934</v>
      </c>
      <c r="E168" t="s">
        <v>75</v>
      </c>
      <c r="F168">
        <v>33.33</v>
      </c>
    </row>
    <row r="169" spans="1:6" hidden="1" x14ac:dyDescent="0.25">
      <c r="A169">
        <v>905</v>
      </c>
      <c r="B169">
        <v>3</v>
      </c>
      <c r="C169">
        <v>3</v>
      </c>
      <c r="D169">
        <v>934</v>
      </c>
      <c r="E169" t="s">
        <v>76</v>
      </c>
      <c r="F169">
        <v>7000</v>
      </c>
    </row>
    <row r="170" spans="1:6" hidden="1" x14ac:dyDescent="0.25">
      <c r="A170">
        <v>905</v>
      </c>
      <c r="B170">
        <v>3</v>
      </c>
      <c r="C170">
        <v>3</v>
      </c>
      <c r="D170">
        <v>934</v>
      </c>
      <c r="E170" t="s">
        <v>77</v>
      </c>
      <c r="F170">
        <v>577.35</v>
      </c>
    </row>
    <row r="171" spans="1:6" hidden="1" x14ac:dyDescent="0.25">
      <c r="A171">
        <v>905</v>
      </c>
      <c r="B171">
        <v>3</v>
      </c>
      <c r="C171">
        <v>3</v>
      </c>
      <c r="D171">
        <v>934</v>
      </c>
      <c r="E171" t="s">
        <v>78</v>
      </c>
      <c r="F171">
        <v>448.91</v>
      </c>
    </row>
    <row r="172" spans="1:6" hidden="1" x14ac:dyDescent="0.25">
      <c r="A172">
        <v>905</v>
      </c>
      <c r="B172">
        <v>4</v>
      </c>
      <c r="C172">
        <v>3</v>
      </c>
      <c r="D172">
        <v>349</v>
      </c>
      <c r="E172" t="s">
        <v>74</v>
      </c>
      <c r="F172">
        <v>349</v>
      </c>
    </row>
    <row r="173" spans="1:6" hidden="1" x14ac:dyDescent="0.25">
      <c r="A173">
        <v>905</v>
      </c>
      <c r="B173">
        <v>4</v>
      </c>
      <c r="C173">
        <v>3</v>
      </c>
      <c r="D173">
        <v>349</v>
      </c>
      <c r="E173" t="s">
        <v>75</v>
      </c>
      <c r="F173">
        <v>22.22</v>
      </c>
    </row>
    <row r="174" spans="1:6" hidden="1" x14ac:dyDescent="0.25">
      <c r="A174">
        <v>905</v>
      </c>
      <c r="B174">
        <v>4</v>
      </c>
      <c r="C174">
        <v>3</v>
      </c>
      <c r="D174">
        <v>349</v>
      </c>
      <c r="E174" t="s">
        <v>76</v>
      </c>
      <c r="F174">
        <v>3000</v>
      </c>
    </row>
    <row r="175" spans="1:6" hidden="1" x14ac:dyDescent="0.25">
      <c r="A175">
        <v>905</v>
      </c>
      <c r="B175">
        <v>4</v>
      </c>
      <c r="C175">
        <v>3</v>
      </c>
      <c r="D175">
        <v>349</v>
      </c>
      <c r="E175" t="s">
        <v>77</v>
      </c>
      <c r="F175">
        <v>465.91</v>
      </c>
    </row>
    <row r="176" spans="1:6" hidden="1" x14ac:dyDescent="0.25">
      <c r="A176">
        <v>905</v>
      </c>
      <c r="B176">
        <v>4</v>
      </c>
      <c r="C176">
        <v>3</v>
      </c>
      <c r="D176">
        <v>349</v>
      </c>
      <c r="E176" t="s">
        <v>78</v>
      </c>
      <c r="F176">
        <v>289.08</v>
      </c>
    </row>
    <row r="177" spans="1:6" hidden="1" x14ac:dyDescent="0.25">
      <c r="A177">
        <v>906</v>
      </c>
      <c r="B177">
        <v>0</v>
      </c>
      <c r="C177">
        <v>3</v>
      </c>
      <c r="D177">
        <v>592</v>
      </c>
      <c r="E177" t="s">
        <v>74</v>
      </c>
      <c r="F177">
        <v>592</v>
      </c>
    </row>
    <row r="178" spans="1:6" hidden="1" x14ac:dyDescent="0.25">
      <c r="A178">
        <v>906</v>
      </c>
      <c r="B178">
        <v>0</v>
      </c>
      <c r="C178">
        <v>3</v>
      </c>
      <c r="D178">
        <v>592</v>
      </c>
      <c r="E178" t="s">
        <v>75</v>
      </c>
      <c r="F178">
        <v>20</v>
      </c>
    </row>
    <row r="179" spans="1:6" hidden="1" x14ac:dyDescent="0.25">
      <c r="A179">
        <v>906</v>
      </c>
      <c r="B179">
        <v>0</v>
      </c>
      <c r="C179">
        <v>3</v>
      </c>
      <c r="D179">
        <v>592</v>
      </c>
      <c r="E179" t="s">
        <v>76</v>
      </c>
      <c r="F179">
        <v>3000</v>
      </c>
    </row>
    <row r="180" spans="1:6" x14ac:dyDescent="0.25">
      <c r="A180">
        <v>906</v>
      </c>
      <c r="B180">
        <v>0</v>
      </c>
      <c r="C180">
        <v>3</v>
      </c>
      <c r="D180">
        <v>592</v>
      </c>
      <c r="E180" t="s">
        <v>77</v>
      </c>
      <c r="F180">
        <v>473.07</v>
      </c>
    </row>
    <row r="181" spans="1:6" hidden="1" x14ac:dyDescent="0.25">
      <c r="A181">
        <v>906</v>
      </c>
      <c r="B181">
        <v>0</v>
      </c>
      <c r="C181">
        <v>3</v>
      </c>
      <c r="D181">
        <v>592</v>
      </c>
      <c r="E181" t="s">
        <v>78</v>
      </c>
      <c r="F181">
        <v>215.11</v>
      </c>
    </row>
    <row r="182" spans="1:6" hidden="1" x14ac:dyDescent="0.25">
      <c r="A182">
        <v>906</v>
      </c>
      <c r="B182">
        <v>1</v>
      </c>
      <c r="C182">
        <v>3</v>
      </c>
      <c r="D182">
        <v>747</v>
      </c>
      <c r="E182" t="s">
        <v>74</v>
      </c>
      <c r="F182">
        <v>747</v>
      </c>
    </row>
    <row r="183" spans="1:6" hidden="1" x14ac:dyDescent="0.25">
      <c r="A183">
        <v>906</v>
      </c>
      <c r="B183">
        <v>1</v>
      </c>
      <c r="C183">
        <v>3</v>
      </c>
      <c r="D183">
        <v>747</v>
      </c>
      <c r="E183" t="s">
        <v>75</v>
      </c>
      <c r="F183">
        <v>50</v>
      </c>
    </row>
    <row r="184" spans="1:6" hidden="1" x14ac:dyDescent="0.25">
      <c r="A184">
        <v>906</v>
      </c>
      <c r="B184">
        <v>1</v>
      </c>
      <c r="C184">
        <v>3</v>
      </c>
      <c r="D184">
        <v>747</v>
      </c>
      <c r="E184" t="s">
        <v>76</v>
      </c>
      <c r="F184">
        <v>4705.88</v>
      </c>
    </row>
    <row r="185" spans="1:6" hidden="1" x14ac:dyDescent="0.25">
      <c r="A185">
        <v>906</v>
      </c>
      <c r="B185">
        <v>1</v>
      </c>
      <c r="C185">
        <v>3</v>
      </c>
      <c r="D185">
        <v>747</v>
      </c>
      <c r="E185" t="s">
        <v>77</v>
      </c>
      <c r="F185">
        <v>467.21</v>
      </c>
    </row>
    <row r="186" spans="1:6" hidden="1" x14ac:dyDescent="0.25">
      <c r="A186">
        <v>906</v>
      </c>
      <c r="B186">
        <v>1</v>
      </c>
      <c r="C186">
        <v>3</v>
      </c>
      <c r="D186">
        <v>747</v>
      </c>
      <c r="E186" t="s">
        <v>78</v>
      </c>
      <c r="F186">
        <v>320.27999999999997</v>
      </c>
    </row>
    <row r="187" spans="1:6" hidden="1" x14ac:dyDescent="0.25">
      <c r="A187">
        <v>906</v>
      </c>
      <c r="B187">
        <v>2</v>
      </c>
      <c r="C187">
        <v>3</v>
      </c>
      <c r="D187">
        <v>1080</v>
      </c>
      <c r="E187" t="s">
        <v>74</v>
      </c>
      <c r="F187">
        <v>1080</v>
      </c>
    </row>
    <row r="188" spans="1:6" hidden="1" x14ac:dyDescent="0.25">
      <c r="A188">
        <v>906</v>
      </c>
      <c r="B188">
        <v>2</v>
      </c>
      <c r="C188">
        <v>3</v>
      </c>
      <c r="D188">
        <v>1080</v>
      </c>
      <c r="E188" t="s">
        <v>75</v>
      </c>
      <c r="F188">
        <v>20</v>
      </c>
    </row>
    <row r="189" spans="1:6" hidden="1" x14ac:dyDescent="0.25">
      <c r="A189">
        <v>906</v>
      </c>
      <c r="B189">
        <v>2</v>
      </c>
      <c r="C189">
        <v>3</v>
      </c>
      <c r="D189">
        <v>1080</v>
      </c>
      <c r="E189" t="s">
        <v>76</v>
      </c>
      <c r="F189">
        <v>4000</v>
      </c>
    </row>
    <row r="190" spans="1:6" hidden="1" x14ac:dyDescent="0.25">
      <c r="A190">
        <v>906</v>
      </c>
      <c r="B190">
        <v>2</v>
      </c>
      <c r="C190">
        <v>3</v>
      </c>
      <c r="D190">
        <v>1080</v>
      </c>
      <c r="E190" t="s">
        <v>77</v>
      </c>
      <c r="F190">
        <v>432.6</v>
      </c>
    </row>
    <row r="191" spans="1:6" hidden="1" x14ac:dyDescent="0.25">
      <c r="A191">
        <v>906</v>
      </c>
      <c r="B191">
        <v>2</v>
      </c>
      <c r="C191">
        <v>3</v>
      </c>
      <c r="D191">
        <v>1080</v>
      </c>
      <c r="E191" t="s">
        <v>78</v>
      </c>
      <c r="F191">
        <v>244.8</v>
      </c>
    </row>
    <row r="192" spans="1:6" hidden="1" x14ac:dyDescent="0.25">
      <c r="A192">
        <v>906</v>
      </c>
      <c r="B192">
        <v>3</v>
      </c>
      <c r="C192">
        <v>3</v>
      </c>
      <c r="D192">
        <v>2917</v>
      </c>
      <c r="E192" t="s">
        <v>74</v>
      </c>
      <c r="F192">
        <v>2917</v>
      </c>
    </row>
    <row r="193" spans="1:6" hidden="1" x14ac:dyDescent="0.25">
      <c r="A193">
        <v>906</v>
      </c>
      <c r="B193">
        <v>3</v>
      </c>
      <c r="C193">
        <v>3</v>
      </c>
      <c r="D193">
        <v>2917</v>
      </c>
      <c r="E193" t="s">
        <v>75</v>
      </c>
      <c r="F193">
        <v>17.39</v>
      </c>
    </row>
    <row r="194" spans="1:6" hidden="1" x14ac:dyDescent="0.25">
      <c r="A194">
        <v>906</v>
      </c>
      <c r="B194">
        <v>3</v>
      </c>
      <c r="C194">
        <v>3</v>
      </c>
      <c r="D194">
        <v>2917</v>
      </c>
      <c r="E194" t="s">
        <v>76</v>
      </c>
      <c r="F194">
        <v>6250</v>
      </c>
    </row>
    <row r="195" spans="1:6" hidden="1" x14ac:dyDescent="0.25">
      <c r="A195">
        <v>906</v>
      </c>
      <c r="B195">
        <v>3</v>
      </c>
      <c r="C195">
        <v>3</v>
      </c>
      <c r="D195">
        <v>2917</v>
      </c>
      <c r="E195" t="s">
        <v>77</v>
      </c>
      <c r="F195">
        <v>425.06</v>
      </c>
    </row>
    <row r="196" spans="1:6" hidden="1" x14ac:dyDescent="0.25">
      <c r="A196">
        <v>906</v>
      </c>
      <c r="B196">
        <v>3</v>
      </c>
      <c r="C196">
        <v>3</v>
      </c>
      <c r="D196">
        <v>2917</v>
      </c>
      <c r="E196" t="s">
        <v>78</v>
      </c>
      <c r="F196">
        <v>284.83</v>
      </c>
    </row>
    <row r="197" spans="1:6" hidden="1" x14ac:dyDescent="0.25">
      <c r="A197">
        <v>906</v>
      </c>
      <c r="B197">
        <v>4</v>
      </c>
      <c r="C197">
        <v>3</v>
      </c>
      <c r="D197">
        <v>7780</v>
      </c>
      <c r="E197" t="s">
        <v>74</v>
      </c>
      <c r="F197">
        <v>7780</v>
      </c>
    </row>
    <row r="198" spans="1:6" hidden="1" x14ac:dyDescent="0.25">
      <c r="A198">
        <v>906</v>
      </c>
      <c r="B198">
        <v>4</v>
      </c>
      <c r="C198">
        <v>3</v>
      </c>
      <c r="D198">
        <v>7780</v>
      </c>
      <c r="E198" t="s">
        <v>75</v>
      </c>
      <c r="F198">
        <v>1.59</v>
      </c>
    </row>
    <row r="199" spans="1:6" hidden="1" x14ac:dyDescent="0.25">
      <c r="A199">
        <v>906</v>
      </c>
      <c r="B199">
        <v>4</v>
      </c>
      <c r="C199">
        <v>3</v>
      </c>
      <c r="D199">
        <v>7780</v>
      </c>
      <c r="E199" t="s">
        <v>76</v>
      </c>
      <c r="F199">
        <v>7500</v>
      </c>
    </row>
    <row r="200" spans="1:6" hidden="1" x14ac:dyDescent="0.25">
      <c r="A200">
        <v>906</v>
      </c>
      <c r="B200">
        <v>4</v>
      </c>
      <c r="C200">
        <v>3</v>
      </c>
      <c r="D200">
        <v>7780</v>
      </c>
      <c r="E200" t="s">
        <v>77</v>
      </c>
      <c r="F200">
        <v>435.19</v>
      </c>
    </row>
    <row r="201" spans="1:6" hidden="1" x14ac:dyDescent="0.25">
      <c r="A201">
        <v>906</v>
      </c>
      <c r="B201">
        <v>4</v>
      </c>
      <c r="C201">
        <v>3</v>
      </c>
      <c r="D201">
        <v>7780</v>
      </c>
      <c r="E201" t="s">
        <v>78</v>
      </c>
      <c r="F201">
        <v>242.14</v>
      </c>
    </row>
    <row r="202" spans="1:6" hidden="1" x14ac:dyDescent="0.25">
      <c r="A202">
        <v>909</v>
      </c>
      <c r="B202">
        <v>0</v>
      </c>
      <c r="C202">
        <v>3</v>
      </c>
      <c r="D202">
        <v>388</v>
      </c>
      <c r="E202" t="s">
        <v>74</v>
      </c>
      <c r="F202">
        <v>388</v>
      </c>
    </row>
    <row r="203" spans="1:6" hidden="1" x14ac:dyDescent="0.25">
      <c r="A203">
        <v>909</v>
      </c>
      <c r="B203">
        <v>0</v>
      </c>
      <c r="C203">
        <v>3</v>
      </c>
      <c r="D203">
        <v>388</v>
      </c>
      <c r="E203" t="s">
        <v>75</v>
      </c>
      <c r="F203">
        <v>112.5</v>
      </c>
    </row>
    <row r="204" spans="1:6" hidden="1" x14ac:dyDescent="0.25">
      <c r="A204">
        <v>909</v>
      </c>
      <c r="B204">
        <v>0</v>
      </c>
      <c r="C204">
        <v>3</v>
      </c>
      <c r="D204">
        <v>388</v>
      </c>
      <c r="E204" t="s">
        <v>76</v>
      </c>
      <c r="F204">
        <v>10000</v>
      </c>
    </row>
    <row r="205" spans="1:6" x14ac:dyDescent="0.25">
      <c r="A205">
        <v>909</v>
      </c>
      <c r="B205">
        <v>0</v>
      </c>
      <c r="C205">
        <v>3</v>
      </c>
      <c r="D205">
        <v>388</v>
      </c>
      <c r="E205" t="s">
        <v>77</v>
      </c>
      <c r="F205">
        <v>1490.22</v>
      </c>
    </row>
    <row r="206" spans="1:6" hidden="1" x14ac:dyDescent="0.25">
      <c r="A206">
        <v>909</v>
      </c>
      <c r="B206">
        <v>0</v>
      </c>
      <c r="C206">
        <v>3</v>
      </c>
      <c r="D206">
        <v>388</v>
      </c>
      <c r="E206" t="s">
        <v>78</v>
      </c>
      <c r="F206">
        <v>699.72</v>
      </c>
    </row>
    <row r="207" spans="1:6" hidden="1" x14ac:dyDescent="0.25">
      <c r="A207">
        <v>909</v>
      </c>
      <c r="B207">
        <v>1</v>
      </c>
      <c r="C207">
        <v>3</v>
      </c>
      <c r="D207">
        <v>640</v>
      </c>
      <c r="E207" t="s">
        <v>74</v>
      </c>
      <c r="F207">
        <v>640</v>
      </c>
    </row>
    <row r="208" spans="1:6" hidden="1" x14ac:dyDescent="0.25">
      <c r="A208">
        <v>909</v>
      </c>
      <c r="B208">
        <v>1</v>
      </c>
      <c r="C208">
        <v>3</v>
      </c>
      <c r="D208">
        <v>640</v>
      </c>
      <c r="E208" t="s">
        <v>75</v>
      </c>
      <c r="F208">
        <v>133.33000000000001</v>
      </c>
    </row>
    <row r="209" spans="1:6" hidden="1" x14ac:dyDescent="0.25">
      <c r="A209">
        <v>909</v>
      </c>
      <c r="B209">
        <v>1</v>
      </c>
      <c r="C209">
        <v>3</v>
      </c>
      <c r="D209">
        <v>640</v>
      </c>
      <c r="E209" t="s">
        <v>76</v>
      </c>
      <c r="F209">
        <v>5050</v>
      </c>
    </row>
    <row r="210" spans="1:6" hidden="1" x14ac:dyDescent="0.25">
      <c r="A210">
        <v>909</v>
      </c>
      <c r="B210">
        <v>1</v>
      </c>
      <c r="C210">
        <v>3</v>
      </c>
      <c r="D210">
        <v>640</v>
      </c>
      <c r="E210" t="s">
        <v>77</v>
      </c>
      <c r="F210">
        <v>1502.31</v>
      </c>
    </row>
    <row r="211" spans="1:6" hidden="1" x14ac:dyDescent="0.25">
      <c r="A211">
        <v>909</v>
      </c>
      <c r="B211">
        <v>1</v>
      </c>
      <c r="C211">
        <v>3</v>
      </c>
      <c r="D211">
        <v>640</v>
      </c>
      <c r="E211" t="s">
        <v>78</v>
      </c>
      <c r="F211">
        <v>590.38</v>
      </c>
    </row>
    <row r="212" spans="1:6" hidden="1" x14ac:dyDescent="0.25">
      <c r="A212">
        <v>909</v>
      </c>
      <c r="B212">
        <v>2</v>
      </c>
      <c r="C212">
        <v>3</v>
      </c>
      <c r="D212">
        <v>971</v>
      </c>
      <c r="E212" t="s">
        <v>74</v>
      </c>
      <c r="F212">
        <v>971</v>
      </c>
    </row>
    <row r="213" spans="1:6" hidden="1" x14ac:dyDescent="0.25">
      <c r="A213">
        <v>909</v>
      </c>
      <c r="B213">
        <v>2</v>
      </c>
      <c r="C213">
        <v>3</v>
      </c>
      <c r="D213">
        <v>971</v>
      </c>
      <c r="E213" t="s">
        <v>75</v>
      </c>
      <c r="F213">
        <v>120</v>
      </c>
    </row>
    <row r="214" spans="1:6" hidden="1" x14ac:dyDescent="0.25">
      <c r="A214">
        <v>909</v>
      </c>
      <c r="B214">
        <v>2</v>
      </c>
      <c r="C214">
        <v>3</v>
      </c>
      <c r="D214">
        <v>971</v>
      </c>
      <c r="E214" t="s">
        <v>76</v>
      </c>
      <c r="F214">
        <v>6086.96</v>
      </c>
    </row>
    <row r="215" spans="1:6" hidden="1" x14ac:dyDescent="0.25">
      <c r="A215">
        <v>909</v>
      </c>
      <c r="B215">
        <v>2</v>
      </c>
      <c r="C215">
        <v>3</v>
      </c>
      <c r="D215">
        <v>971</v>
      </c>
      <c r="E215" t="s">
        <v>77</v>
      </c>
      <c r="F215">
        <v>1544.86</v>
      </c>
    </row>
    <row r="216" spans="1:6" hidden="1" x14ac:dyDescent="0.25">
      <c r="A216">
        <v>909</v>
      </c>
      <c r="B216">
        <v>2</v>
      </c>
      <c r="C216">
        <v>3</v>
      </c>
      <c r="D216">
        <v>971</v>
      </c>
      <c r="E216" t="s">
        <v>78</v>
      </c>
      <c r="F216">
        <v>748.88</v>
      </c>
    </row>
    <row r="217" spans="1:6" hidden="1" x14ac:dyDescent="0.25">
      <c r="A217">
        <v>909</v>
      </c>
      <c r="B217">
        <v>3</v>
      </c>
      <c r="C217">
        <v>3</v>
      </c>
      <c r="D217">
        <v>811</v>
      </c>
      <c r="E217" t="s">
        <v>74</v>
      </c>
      <c r="F217">
        <v>811</v>
      </c>
    </row>
    <row r="218" spans="1:6" hidden="1" x14ac:dyDescent="0.25">
      <c r="A218">
        <v>909</v>
      </c>
      <c r="B218">
        <v>3</v>
      </c>
      <c r="C218">
        <v>3</v>
      </c>
      <c r="D218">
        <v>811</v>
      </c>
      <c r="E218" t="s">
        <v>75</v>
      </c>
      <c r="F218">
        <v>62.5</v>
      </c>
    </row>
    <row r="219" spans="1:6" hidden="1" x14ac:dyDescent="0.25">
      <c r="A219">
        <v>909</v>
      </c>
      <c r="B219">
        <v>3</v>
      </c>
      <c r="C219">
        <v>3</v>
      </c>
      <c r="D219">
        <v>811</v>
      </c>
      <c r="E219" t="s">
        <v>76</v>
      </c>
      <c r="F219">
        <v>8500</v>
      </c>
    </row>
    <row r="220" spans="1:6" hidden="1" x14ac:dyDescent="0.25">
      <c r="A220">
        <v>909</v>
      </c>
      <c r="B220">
        <v>3</v>
      </c>
      <c r="C220">
        <v>3</v>
      </c>
      <c r="D220">
        <v>811</v>
      </c>
      <c r="E220" t="s">
        <v>77</v>
      </c>
      <c r="F220">
        <v>1637.09</v>
      </c>
    </row>
    <row r="221" spans="1:6" hidden="1" x14ac:dyDescent="0.25">
      <c r="A221">
        <v>909</v>
      </c>
      <c r="B221">
        <v>3</v>
      </c>
      <c r="C221">
        <v>3</v>
      </c>
      <c r="D221">
        <v>811</v>
      </c>
      <c r="E221" t="s">
        <v>78</v>
      </c>
      <c r="F221">
        <v>823.27</v>
      </c>
    </row>
    <row r="222" spans="1:6" hidden="1" x14ac:dyDescent="0.25">
      <c r="A222">
        <v>909</v>
      </c>
      <c r="B222">
        <v>4</v>
      </c>
      <c r="C222">
        <v>3</v>
      </c>
      <c r="D222">
        <v>236</v>
      </c>
      <c r="E222" t="s">
        <v>74</v>
      </c>
      <c r="F222">
        <v>236</v>
      </c>
    </row>
    <row r="223" spans="1:6" hidden="1" x14ac:dyDescent="0.25">
      <c r="A223">
        <v>909</v>
      </c>
      <c r="B223">
        <v>4</v>
      </c>
      <c r="C223">
        <v>3</v>
      </c>
      <c r="D223">
        <v>236</v>
      </c>
      <c r="E223" t="s">
        <v>75</v>
      </c>
      <c r="F223">
        <v>50</v>
      </c>
    </row>
    <row r="224" spans="1:6" hidden="1" x14ac:dyDescent="0.25">
      <c r="A224">
        <v>909</v>
      </c>
      <c r="B224">
        <v>4</v>
      </c>
      <c r="C224">
        <v>3</v>
      </c>
      <c r="D224">
        <v>236</v>
      </c>
      <c r="E224" t="s">
        <v>76</v>
      </c>
      <c r="F224">
        <v>10000</v>
      </c>
    </row>
    <row r="225" spans="1:6" hidden="1" x14ac:dyDescent="0.25">
      <c r="A225">
        <v>909</v>
      </c>
      <c r="B225">
        <v>4</v>
      </c>
      <c r="C225">
        <v>3</v>
      </c>
      <c r="D225">
        <v>236</v>
      </c>
      <c r="E225" t="s">
        <v>77</v>
      </c>
      <c r="F225">
        <v>1744.68</v>
      </c>
    </row>
    <row r="226" spans="1:6" hidden="1" x14ac:dyDescent="0.25">
      <c r="A226">
        <v>909</v>
      </c>
      <c r="B226">
        <v>4</v>
      </c>
      <c r="C226">
        <v>3</v>
      </c>
      <c r="D226">
        <v>236</v>
      </c>
      <c r="E226" t="s">
        <v>78</v>
      </c>
      <c r="F226">
        <v>1351.25</v>
      </c>
    </row>
    <row r="227" spans="1:6" hidden="1" x14ac:dyDescent="0.25">
      <c r="A227">
        <v>910</v>
      </c>
      <c r="B227">
        <v>0</v>
      </c>
      <c r="C227">
        <v>3</v>
      </c>
      <c r="D227">
        <v>1347</v>
      </c>
      <c r="E227" t="s">
        <v>74</v>
      </c>
      <c r="F227">
        <v>1347</v>
      </c>
    </row>
    <row r="228" spans="1:6" hidden="1" x14ac:dyDescent="0.25">
      <c r="A228">
        <v>910</v>
      </c>
      <c r="B228">
        <v>0</v>
      </c>
      <c r="C228">
        <v>3</v>
      </c>
      <c r="D228">
        <v>1347</v>
      </c>
      <c r="E228" t="s">
        <v>75</v>
      </c>
      <c r="F228">
        <v>30</v>
      </c>
    </row>
    <row r="229" spans="1:6" hidden="1" x14ac:dyDescent="0.25">
      <c r="A229">
        <v>910</v>
      </c>
      <c r="B229">
        <v>0</v>
      </c>
      <c r="C229">
        <v>3</v>
      </c>
      <c r="D229">
        <v>1347</v>
      </c>
      <c r="E229" t="s">
        <v>76</v>
      </c>
      <c r="F229">
        <v>3400</v>
      </c>
    </row>
    <row r="230" spans="1:6" x14ac:dyDescent="0.25">
      <c r="A230">
        <v>910</v>
      </c>
      <c r="B230">
        <v>0</v>
      </c>
      <c r="C230">
        <v>3</v>
      </c>
      <c r="D230">
        <v>1347</v>
      </c>
      <c r="E230" t="s">
        <v>77</v>
      </c>
      <c r="F230">
        <v>348.83</v>
      </c>
    </row>
    <row r="231" spans="1:6" hidden="1" x14ac:dyDescent="0.25">
      <c r="A231">
        <v>910</v>
      </c>
      <c r="B231">
        <v>0</v>
      </c>
      <c r="C231">
        <v>3</v>
      </c>
      <c r="D231">
        <v>1347</v>
      </c>
      <c r="E231" t="s">
        <v>78</v>
      </c>
      <c r="F231">
        <v>254.9</v>
      </c>
    </row>
    <row r="232" spans="1:6" hidden="1" x14ac:dyDescent="0.25">
      <c r="A232">
        <v>910</v>
      </c>
      <c r="B232">
        <v>1</v>
      </c>
      <c r="C232">
        <v>3</v>
      </c>
      <c r="D232">
        <v>1737</v>
      </c>
      <c r="E232" t="s">
        <v>74</v>
      </c>
      <c r="F232">
        <v>1737</v>
      </c>
    </row>
    <row r="233" spans="1:6" hidden="1" x14ac:dyDescent="0.25">
      <c r="A233">
        <v>910</v>
      </c>
      <c r="B233">
        <v>1</v>
      </c>
      <c r="C233">
        <v>3</v>
      </c>
      <c r="D233">
        <v>1737</v>
      </c>
      <c r="E233" t="s">
        <v>75</v>
      </c>
      <c r="F233">
        <v>20</v>
      </c>
    </row>
    <row r="234" spans="1:6" hidden="1" x14ac:dyDescent="0.25">
      <c r="A234">
        <v>910</v>
      </c>
      <c r="B234">
        <v>1</v>
      </c>
      <c r="C234">
        <v>3</v>
      </c>
      <c r="D234">
        <v>1737</v>
      </c>
      <c r="E234" t="s">
        <v>76</v>
      </c>
      <c r="F234">
        <v>3000</v>
      </c>
    </row>
    <row r="235" spans="1:6" hidden="1" x14ac:dyDescent="0.25">
      <c r="A235">
        <v>910</v>
      </c>
      <c r="B235">
        <v>1</v>
      </c>
      <c r="C235">
        <v>3</v>
      </c>
      <c r="D235">
        <v>1737</v>
      </c>
      <c r="E235" t="s">
        <v>77</v>
      </c>
      <c r="F235">
        <v>293.33999999999997</v>
      </c>
    </row>
    <row r="236" spans="1:6" hidden="1" x14ac:dyDescent="0.25">
      <c r="A236">
        <v>910</v>
      </c>
      <c r="B236">
        <v>1</v>
      </c>
      <c r="C236">
        <v>3</v>
      </c>
      <c r="D236">
        <v>1737</v>
      </c>
      <c r="E236" t="s">
        <v>78</v>
      </c>
      <c r="F236">
        <v>200.12</v>
      </c>
    </row>
    <row r="237" spans="1:6" hidden="1" x14ac:dyDescent="0.25">
      <c r="A237">
        <v>910</v>
      </c>
      <c r="B237">
        <v>2</v>
      </c>
      <c r="C237">
        <v>3</v>
      </c>
      <c r="D237">
        <v>3248</v>
      </c>
      <c r="E237" t="s">
        <v>74</v>
      </c>
      <c r="F237">
        <v>3248</v>
      </c>
    </row>
    <row r="238" spans="1:6" hidden="1" x14ac:dyDescent="0.25">
      <c r="A238">
        <v>910</v>
      </c>
      <c r="B238">
        <v>2</v>
      </c>
      <c r="C238">
        <v>3</v>
      </c>
      <c r="D238">
        <v>3248</v>
      </c>
      <c r="E238" t="s">
        <v>75</v>
      </c>
      <c r="F238">
        <v>4</v>
      </c>
    </row>
    <row r="239" spans="1:6" hidden="1" x14ac:dyDescent="0.25">
      <c r="A239">
        <v>910</v>
      </c>
      <c r="B239">
        <v>2</v>
      </c>
      <c r="C239">
        <v>3</v>
      </c>
      <c r="D239">
        <v>3248</v>
      </c>
      <c r="E239" t="s">
        <v>76</v>
      </c>
      <c r="F239">
        <v>3000</v>
      </c>
    </row>
    <row r="240" spans="1:6" hidden="1" x14ac:dyDescent="0.25">
      <c r="A240">
        <v>910</v>
      </c>
      <c r="B240">
        <v>2</v>
      </c>
      <c r="C240">
        <v>3</v>
      </c>
      <c r="D240">
        <v>3248</v>
      </c>
      <c r="E240" t="s">
        <v>77</v>
      </c>
      <c r="F240">
        <v>292.82</v>
      </c>
    </row>
    <row r="241" spans="1:6" hidden="1" x14ac:dyDescent="0.25">
      <c r="A241">
        <v>910</v>
      </c>
      <c r="B241">
        <v>2</v>
      </c>
      <c r="C241">
        <v>3</v>
      </c>
      <c r="D241">
        <v>3248</v>
      </c>
      <c r="E241" t="s">
        <v>78</v>
      </c>
      <c r="F241">
        <v>182.72</v>
      </c>
    </row>
    <row r="242" spans="1:6" hidden="1" x14ac:dyDescent="0.25">
      <c r="A242">
        <v>910</v>
      </c>
      <c r="B242">
        <v>3</v>
      </c>
      <c r="C242">
        <v>3</v>
      </c>
      <c r="D242">
        <v>6247</v>
      </c>
      <c r="E242" t="s">
        <v>74</v>
      </c>
      <c r="F242">
        <v>6247</v>
      </c>
    </row>
    <row r="243" spans="1:6" hidden="1" x14ac:dyDescent="0.25">
      <c r="A243">
        <v>910</v>
      </c>
      <c r="B243">
        <v>3</v>
      </c>
      <c r="C243">
        <v>3</v>
      </c>
      <c r="D243">
        <v>6247</v>
      </c>
      <c r="E243" t="s">
        <v>75</v>
      </c>
      <c r="F243">
        <v>5.26</v>
      </c>
    </row>
    <row r="244" spans="1:6" hidden="1" x14ac:dyDescent="0.25">
      <c r="A244">
        <v>910</v>
      </c>
      <c r="B244">
        <v>3</v>
      </c>
      <c r="C244">
        <v>3</v>
      </c>
      <c r="D244">
        <v>6247</v>
      </c>
      <c r="E244" t="s">
        <v>76</v>
      </c>
      <c r="F244">
        <v>6000</v>
      </c>
    </row>
    <row r="245" spans="1:6" hidden="1" x14ac:dyDescent="0.25">
      <c r="A245">
        <v>910</v>
      </c>
      <c r="B245">
        <v>3</v>
      </c>
      <c r="C245">
        <v>3</v>
      </c>
      <c r="D245">
        <v>6247</v>
      </c>
      <c r="E245" t="s">
        <v>77</v>
      </c>
      <c r="F245">
        <v>284.36</v>
      </c>
    </row>
    <row r="246" spans="1:6" hidden="1" x14ac:dyDescent="0.25">
      <c r="A246">
        <v>910</v>
      </c>
      <c r="B246">
        <v>3</v>
      </c>
      <c r="C246">
        <v>3</v>
      </c>
      <c r="D246">
        <v>6247</v>
      </c>
      <c r="E246" t="s">
        <v>78</v>
      </c>
      <c r="F246">
        <v>209.14</v>
      </c>
    </row>
    <row r="247" spans="1:6" hidden="1" x14ac:dyDescent="0.25">
      <c r="A247">
        <v>910</v>
      </c>
      <c r="B247">
        <v>4</v>
      </c>
      <c r="C247">
        <v>3</v>
      </c>
      <c r="D247">
        <v>26462</v>
      </c>
      <c r="E247" t="s">
        <v>74</v>
      </c>
      <c r="F247">
        <v>26462</v>
      </c>
    </row>
    <row r="248" spans="1:6" hidden="1" x14ac:dyDescent="0.25">
      <c r="A248">
        <v>910</v>
      </c>
      <c r="B248">
        <v>4</v>
      </c>
      <c r="C248">
        <v>3</v>
      </c>
      <c r="D248">
        <v>26462</v>
      </c>
      <c r="E248" t="s">
        <v>75</v>
      </c>
      <c r="F248">
        <v>2</v>
      </c>
    </row>
    <row r="249" spans="1:6" hidden="1" x14ac:dyDescent="0.25">
      <c r="A249">
        <v>910</v>
      </c>
      <c r="B249">
        <v>4</v>
      </c>
      <c r="C249">
        <v>3</v>
      </c>
      <c r="D249">
        <v>26462</v>
      </c>
      <c r="E249" t="s">
        <v>76</v>
      </c>
      <c r="F249">
        <v>15211.27</v>
      </c>
    </row>
    <row r="250" spans="1:6" hidden="1" x14ac:dyDescent="0.25">
      <c r="A250">
        <v>910</v>
      </c>
      <c r="B250">
        <v>4</v>
      </c>
      <c r="C250">
        <v>3</v>
      </c>
      <c r="D250">
        <v>26462</v>
      </c>
      <c r="E250" t="s">
        <v>77</v>
      </c>
      <c r="F250">
        <v>204.93</v>
      </c>
    </row>
    <row r="251" spans="1:6" hidden="1" x14ac:dyDescent="0.25">
      <c r="A251">
        <v>910</v>
      </c>
      <c r="B251">
        <v>4</v>
      </c>
      <c r="C251">
        <v>3</v>
      </c>
      <c r="D251">
        <v>26462</v>
      </c>
      <c r="E251" t="s">
        <v>78</v>
      </c>
      <c r="F251">
        <v>298.8</v>
      </c>
    </row>
    <row r="252" spans="1:6" hidden="1" x14ac:dyDescent="0.25">
      <c r="A252">
        <v>911</v>
      </c>
      <c r="B252">
        <v>0</v>
      </c>
      <c r="C252">
        <v>3</v>
      </c>
      <c r="D252">
        <v>432</v>
      </c>
      <c r="E252" t="s">
        <v>74</v>
      </c>
      <c r="F252">
        <v>432</v>
      </c>
    </row>
    <row r="253" spans="1:6" hidden="1" x14ac:dyDescent="0.25">
      <c r="A253">
        <v>911</v>
      </c>
      <c r="B253">
        <v>0</v>
      </c>
      <c r="C253">
        <v>3</v>
      </c>
      <c r="D253">
        <v>432</v>
      </c>
      <c r="E253" t="s">
        <v>75</v>
      </c>
      <c r="F253">
        <v>60</v>
      </c>
    </row>
    <row r="254" spans="1:6" hidden="1" x14ac:dyDescent="0.25">
      <c r="A254">
        <v>911</v>
      </c>
      <c r="B254">
        <v>0</v>
      </c>
      <c r="C254">
        <v>3</v>
      </c>
      <c r="D254">
        <v>432</v>
      </c>
      <c r="E254" t="s">
        <v>76</v>
      </c>
      <c r="F254">
        <v>8000</v>
      </c>
    </row>
    <row r="255" spans="1:6" hidden="1" x14ac:dyDescent="0.25">
      <c r="A255">
        <v>911</v>
      </c>
      <c r="B255">
        <v>0</v>
      </c>
      <c r="C255">
        <v>3</v>
      </c>
      <c r="D255">
        <v>432</v>
      </c>
      <c r="E255" t="s">
        <v>77</v>
      </c>
      <c r="F255">
        <v>860.8</v>
      </c>
    </row>
    <row r="256" spans="1:6" hidden="1" x14ac:dyDescent="0.25">
      <c r="A256">
        <v>911</v>
      </c>
      <c r="B256">
        <v>0</v>
      </c>
      <c r="C256">
        <v>3</v>
      </c>
      <c r="D256">
        <v>432</v>
      </c>
      <c r="E256" t="s">
        <v>78</v>
      </c>
      <c r="F256">
        <v>602.58000000000004</v>
      </c>
    </row>
    <row r="257" spans="1:6" hidden="1" x14ac:dyDescent="0.25">
      <c r="A257">
        <v>911</v>
      </c>
      <c r="B257">
        <v>1</v>
      </c>
      <c r="C257">
        <v>3</v>
      </c>
      <c r="D257">
        <v>642</v>
      </c>
      <c r="E257" t="s">
        <v>74</v>
      </c>
      <c r="F257">
        <v>642</v>
      </c>
    </row>
    <row r="258" spans="1:6" hidden="1" x14ac:dyDescent="0.25">
      <c r="A258">
        <v>911</v>
      </c>
      <c r="B258">
        <v>1</v>
      </c>
      <c r="C258">
        <v>3</v>
      </c>
      <c r="D258">
        <v>642</v>
      </c>
      <c r="E258" t="s">
        <v>75</v>
      </c>
      <c r="F258">
        <v>72.959999999999994</v>
      </c>
    </row>
    <row r="259" spans="1:6" hidden="1" x14ac:dyDescent="0.25">
      <c r="A259">
        <v>911</v>
      </c>
      <c r="B259">
        <v>1</v>
      </c>
      <c r="C259">
        <v>3</v>
      </c>
      <c r="D259">
        <v>642</v>
      </c>
      <c r="E259" t="s">
        <v>76</v>
      </c>
      <c r="F259">
        <v>5000</v>
      </c>
    </row>
    <row r="260" spans="1:6" hidden="1" x14ac:dyDescent="0.25">
      <c r="A260">
        <v>911</v>
      </c>
      <c r="B260">
        <v>1</v>
      </c>
      <c r="C260">
        <v>3</v>
      </c>
      <c r="D260">
        <v>642</v>
      </c>
      <c r="E260" t="s">
        <v>77</v>
      </c>
      <c r="F260">
        <v>867.72</v>
      </c>
    </row>
    <row r="261" spans="1:6" hidden="1" x14ac:dyDescent="0.25">
      <c r="A261">
        <v>911</v>
      </c>
      <c r="B261">
        <v>1</v>
      </c>
      <c r="C261">
        <v>3</v>
      </c>
      <c r="D261">
        <v>642</v>
      </c>
      <c r="E261" t="s">
        <v>78</v>
      </c>
      <c r="F261">
        <v>422.41</v>
      </c>
    </row>
    <row r="262" spans="1:6" hidden="1" x14ac:dyDescent="0.25">
      <c r="A262">
        <v>911</v>
      </c>
      <c r="B262">
        <v>2</v>
      </c>
      <c r="C262">
        <v>3</v>
      </c>
      <c r="D262">
        <v>653</v>
      </c>
      <c r="E262" t="s">
        <v>74</v>
      </c>
      <c r="F262">
        <v>653</v>
      </c>
    </row>
    <row r="263" spans="1:6" hidden="1" x14ac:dyDescent="0.25">
      <c r="A263">
        <v>911</v>
      </c>
      <c r="B263">
        <v>2</v>
      </c>
      <c r="C263">
        <v>3</v>
      </c>
      <c r="D263">
        <v>653</v>
      </c>
      <c r="E263" t="s">
        <v>75</v>
      </c>
      <c r="F263">
        <v>60</v>
      </c>
    </row>
    <row r="264" spans="1:6" hidden="1" x14ac:dyDescent="0.25">
      <c r="A264">
        <v>911</v>
      </c>
      <c r="B264">
        <v>2</v>
      </c>
      <c r="C264">
        <v>3</v>
      </c>
      <c r="D264">
        <v>653</v>
      </c>
      <c r="E264" t="s">
        <v>76</v>
      </c>
      <c r="F264">
        <v>6000</v>
      </c>
    </row>
    <row r="265" spans="1:6" hidden="1" x14ac:dyDescent="0.25">
      <c r="A265">
        <v>911</v>
      </c>
      <c r="B265">
        <v>2</v>
      </c>
      <c r="C265">
        <v>3</v>
      </c>
      <c r="D265">
        <v>653</v>
      </c>
      <c r="E265" t="s">
        <v>77</v>
      </c>
      <c r="F265">
        <v>757.85</v>
      </c>
    </row>
    <row r="266" spans="1:6" hidden="1" x14ac:dyDescent="0.25">
      <c r="A266">
        <v>911</v>
      </c>
      <c r="B266">
        <v>2</v>
      </c>
      <c r="C266">
        <v>3</v>
      </c>
      <c r="D266">
        <v>653</v>
      </c>
      <c r="E266" t="s">
        <v>78</v>
      </c>
      <c r="F266">
        <v>385.91</v>
      </c>
    </row>
    <row r="267" spans="1:6" hidden="1" x14ac:dyDescent="0.25">
      <c r="A267">
        <v>911</v>
      </c>
      <c r="B267">
        <v>3</v>
      </c>
      <c r="C267">
        <v>3</v>
      </c>
      <c r="D267">
        <v>721</v>
      </c>
      <c r="E267" t="s">
        <v>74</v>
      </c>
      <c r="F267">
        <v>721</v>
      </c>
    </row>
    <row r="268" spans="1:6" hidden="1" x14ac:dyDescent="0.25">
      <c r="A268">
        <v>911</v>
      </c>
      <c r="B268">
        <v>3</v>
      </c>
      <c r="C268">
        <v>3</v>
      </c>
      <c r="D268">
        <v>721</v>
      </c>
      <c r="E268" t="s">
        <v>75</v>
      </c>
      <c r="F268">
        <v>50</v>
      </c>
    </row>
    <row r="269" spans="1:6" hidden="1" x14ac:dyDescent="0.25">
      <c r="A269">
        <v>911</v>
      </c>
      <c r="B269">
        <v>3</v>
      </c>
      <c r="C269">
        <v>3</v>
      </c>
      <c r="D269">
        <v>721</v>
      </c>
      <c r="E269" t="s">
        <v>76</v>
      </c>
      <c r="F269">
        <v>7530.86</v>
      </c>
    </row>
    <row r="270" spans="1:6" hidden="1" x14ac:dyDescent="0.25">
      <c r="A270">
        <v>911</v>
      </c>
      <c r="B270">
        <v>3</v>
      </c>
      <c r="C270">
        <v>3</v>
      </c>
      <c r="D270">
        <v>721</v>
      </c>
      <c r="E270" t="s">
        <v>77</v>
      </c>
      <c r="F270">
        <v>758.45</v>
      </c>
    </row>
    <row r="271" spans="1:6" hidden="1" x14ac:dyDescent="0.25">
      <c r="A271">
        <v>911</v>
      </c>
      <c r="B271">
        <v>3</v>
      </c>
      <c r="C271">
        <v>3</v>
      </c>
      <c r="D271">
        <v>721</v>
      </c>
      <c r="E271" t="s">
        <v>78</v>
      </c>
      <c r="F271">
        <v>604.59</v>
      </c>
    </row>
    <row r="272" spans="1:6" hidden="1" x14ac:dyDescent="0.25">
      <c r="A272">
        <v>911</v>
      </c>
      <c r="B272">
        <v>4</v>
      </c>
      <c r="C272">
        <v>3</v>
      </c>
      <c r="D272">
        <v>657</v>
      </c>
      <c r="E272" t="s">
        <v>74</v>
      </c>
      <c r="F272">
        <v>657</v>
      </c>
    </row>
    <row r="273" spans="1:6" hidden="1" x14ac:dyDescent="0.25">
      <c r="A273">
        <v>911</v>
      </c>
      <c r="B273">
        <v>4</v>
      </c>
      <c r="C273">
        <v>3</v>
      </c>
      <c r="D273">
        <v>657</v>
      </c>
      <c r="E273" t="s">
        <v>75</v>
      </c>
      <c r="F273">
        <v>136.36000000000001</v>
      </c>
    </row>
    <row r="274" spans="1:6" hidden="1" x14ac:dyDescent="0.25">
      <c r="A274">
        <v>911</v>
      </c>
      <c r="B274">
        <v>4</v>
      </c>
      <c r="C274">
        <v>3</v>
      </c>
      <c r="D274">
        <v>657</v>
      </c>
      <c r="E274" t="s">
        <v>76</v>
      </c>
      <c r="F274">
        <v>7500</v>
      </c>
    </row>
    <row r="275" spans="1:6" hidden="1" x14ac:dyDescent="0.25">
      <c r="A275">
        <v>911</v>
      </c>
      <c r="B275">
        <v>4</v>
      </c>
      <c r="C275">
        <v>3</v>
      </c>
      <c r="D275">
        <v>657</v>
      </c>
      <c r="E275" t="s">
        <v>77</v>
      </c>
      <c r="F275">
        <v>666.85</v>
      </c>
    </row>
    <row r="276" spans="1:6" hidden="1" x14ac:dyDescent="0.25">
      <c r="A276">
        <v>911</v>
      </c>
      <c r="B276">
        <v>4</v>
      </c>
      <c r="C276">
        <v>3</v>
      </c>
      <c r="D276">
        <v>657</v>
      </c>
      <c r="E276" t="s">
        <v>78</v>
      </c>
      <c r="F276">
        <v>378.39</v>
      </c>
    </row>
    <row r="277" spans="1:6" hidden="1" x14ac:dyDescent="0.25">
      <c r="A277">
        <v>912</v>
      </c>
      <c r="B277">
        <v>0</v>
      </c>
      <c r="C277">
        <v>3</v>
      </c>
      <c r="D277">
        <v>804</v>
      </c>
      <c r="E277" t="s">
        <v>74</v>
      </c>
      <c r="F277">
        <v>804</v>
      </c>
    </row>
    <row r="278" spans="1:6" hidden="1" x14ac:dyDescent="0.25">
      <c r="A278">
        <v>912</v>
      </c>
      <c r="B278">
        <v>0</v>
      </c>
      <c r="C278">
        <v>3</v>
      </c>
      <c r="D278">
        <v>804</v>
      </c>
      <c r="E278" t="s">
        <v>75</v>
      </c>
      <c r="F278">
        <v>15.63</v>
      </c>
    </row>
    <row r="279" spans="1:6" hidden="1" x14ac:dyDescent="0.25">
      <c r="A279">
        <v>912</v>
      </c>
      <c r="B279">
        <v>0</v>
      </c>
      <c r="C279">
        <v>3</v>
      </c>
      <c r="D279">
        <v>804</v>
      </c>
      <c r="E279" t="s">
        <v>76</v>
      </c>
      <c r="F279">
        <v>12663.64</v>
      </c>
    </row>
    <row r="280" spans="1:6" hidden="1" x14ac:dyDescent="0.25">
      <c r="A280">
        <v>912</v>
      </c>
      <c r="B280">
        <v>0</v>
      </c>
      <c r="C280">
        <v>3</v>
      </c>
      <c r="D280">
        <v>804</v>
      </c>
      <c r="E280" t="s">
        <v>77</v>
      </c>
      <c r="F280">
        <v>710.28</v>
      </c>
    </row>
    <row r="281" spans="1:6" hidden="1" x14ac:dyDescent="0.25">
      <c r="A281">
        <v>912</v>
      </c>
      <c r="B281">
        <v>0</v>
      </c>
      <c r="C281">
        <v>3</v>
      </c>
      <c r="D281">
        <v>804</v>
      </c>
      <c r="E281" t="s">
        <v>78</v>
      </c>
      <c r="F281">
        <v>818.24</v>
      </c>
    </row>
    <row r="282" spans="1:6" hidden="1" x14ac:dyDescent="0.25">
      <c r="A282">
        <v>912</v>
      </c>
      <c r="B282">
        <v>1</v>
      </c>
      <c r="C282">
        <v>3</v>
      </c>
      <c r="D282">
        <v>1160</v>
      </c>
      <c r="E282" t="s">
        <v>74</v>
      </c>
      <c r="F282">
        <v>1160</v>
      </c>
    </row>
    <row r="283" spans="1:6" hidden="1" x14ac:dyDescent="0.25">
      <c r="A283">
        <v>912</v>
      </c>
      <c r="B283">
        <v>1</v>
      </c>
      <c r="C283">
        <v>3</v>
      </c>
      <c r="D283">
        <v>1160</v>
      </c>
      <c r="E283" t="s">
        <v>75</v>
      </c>
      <c r="F283">
        <v>20</v>
      </c>
    </row>
    <row r="284" spans="1:6" hidden="1" x14ac:dyDescent="0.25">
      <c r="A284">
        <v>912</v>
      </c>
      <c r="B284">
        <v>1</v>
      </c>
      <c r="C284">
        <v>3</v>
      </c>
      <c r="D284">
        <v>1160</v>
      </c>
      <c r="E284" t="s">
        <v>76</v>
      </c>
      <c r="F284">
        <v>7200</v>
      </c>
    </row>
    <row r="285" spans="1:6" hidden="1" x14ac:dyDescent="0.25">
      <c r="A285">
        <v>912</v>
      </c>
      <c r="B285">
        <v>1</v>
      </c>
      <c r="C285">
        <v>3</v>
      </c>
      <c r="D285">
        <v>1160</v>
      </c>
      <c r="E285" t="s">
        <v>77</v>
      </c>
      <c r="F285">
        <v>569.25</v>
      </c>
    </row>
    <row r="286" spans="1:6" hidden="1" x14ac:dyDescent="0.25">
      <c r="A286">
        <v>912</v>
      </c>
      <c r="B286">
        <v>1</v>
      </c>
      <c r="C286">
        <v>3</v>
      </c>
      <c r="D286">
        <v>1160</v>
      </c>
      <c r="E286" t="s">
        <v>78</v>
      </c>
      <c r="F286">
        <v>704.3</v>
      </c>
    </row>
    <row r="287" spans="1:6" hidden="1" x14ac:dyDescent="0.25">
      <c r="A287">
        <v>912</v>
      </c>
      <c r="B287">
        <v>2</v>
      </c>
      <c r="C287">
        <v>3</v>
      </c>
      <c r="D287">
        <v>1456</v>
      </c>
      <c r="E287" t="s">
        <v>74</v>
      </c>
      <c r="F287">
        <v>1456</v>
      </c>
    </row>
    <row r="288" spans="1:6" hidden="1" x14ac:dyDescent="0.25">
      <c r="A288">
        <v>912</v>
      </c>
      <c r="B288">
        <v>2</v>
      </c>
      <c r="C288">
        <v>3</v>
      </c>
      <c r="D288">
        <v>1456</v>
      </c>
      <c r="E288" t="s">
        <v>75</v>
      </c>
      <c r="F288">
        <v>10</v>
      </c>
    </row>
    <row r="289" spans="1:6" hidden="1" x14ac:dyDescent="0.25">
      <c r="A289">
        <v>912</v>
      </c>
      <c r="B289">
        <v>2</v>
      </c>
      <c r="C289">
        <v>3</v>
      </c>
      <c r="D289">
        <v>1456</v>
      </c>
      <c r="E289" t="s">
        <v>76</v>
      </c>
      <c r="F289">
        <v>6000</v>
      </c>
    </row>
    <row r="290" spans="1:6" hidden="1" x14ac:dyDescent="0.25">
      <c r="A290">
        <v>912</v>
      </c>
      <c r="B290">
        <v>2</v>
      </c>
      <c r="C290">
        <v>3</v>
      </c>
      <c r="D290">
        <v>1456</v>
      </c>
      <c r="E290" t="s">
        <v>77</v>
      </c>
      <c r="F290">
        <v>406.36</v>
      </c>
    </row>
    <row r="291" spans="1:6" hidden="1" x14ac:dyDescent="0.25">
      <c r="A291">
        <v>912</v>
      </c>
      <c r="B291">
        <v>2</v>
      </c>
      <c r="C291">
        <v>3</v>
      </c>
      <c r="D291">
        <v>1456</v>
      </c>
      <c r="E291" t="s">
        <v>78</v>
      </c>
      <c r="F291">
        <v>376.9</v>
      </c>
    </row>
    <row r="292" spans="1:6" hidden="1" x14ac:dyDescent="0.25">
      <c r="A292">
        <v>912</v>
      </c>
      <c r="B292">
        <v>3</v>
      </c>
      <c r="C292">
        <v>3</v>
      </c>
      <c r="D292">
        <v>2409</v>
      </c>
      <c r="E292" t="s">
        <v>74</v>
      </c>
      <c r="F292">
        <v>2409</v>
      </c>
    </row>
    <row r="293" spans="1:6" hidden="1" x14ac:dyDescent="0.25">
      <c r="A293">
        <v>912</v>
      </c>
      <c r="B293">
        <v>3</v>
      </c>
      <c r="C293">
        <v>3</v>
      </c>
      <c r="D293">
        <v>2409</v>
      </c>
      <c r="E293" t="s">
        <v>75</v>
      </c>
      <c r="F293">
        <v>4.83</v>
      </c>
    </row>
    <row r="294" spans="1:6" hidden="1" x14ac:dyDescent="0.25">
      <c r="A294">
        <v>912</v>
      </c>
      <c r="B294">
        <v>3</v>
      </c>
      <c r="C294">
        <v>3</v>
      </c>
      <c r="D294">
        <v>2409</v>
      </c>
      <c r="E294" t="s">
        <v>76</v>
      </c>
      <c r="F294">
        <v>3000</v>
      </c>
    </row>
    <row r="295" spans="1:6" hidden="1" x14ac:dyDescent="0.25">
      <c r="A295">
        <v>912</v>
      </c>
      <c r="B295">
        <v>3</v>
      </c>
      <c r="C295">
        <v>3</v>
      </c>
      <c r="D295">
        <v>2409</v>
      </c>
      <c r="E295" t="s">
        <v>77</v>
      </c>
      <c r="F295">
        <v>345.94</v>
      </c>
    </row>
    <row r="296" spans="1:6" hidden="1" x14ac:dyDescent="0.25">
      <c r="A296">
        <v>912</v>
      </c>
      <c r="B296">
        <v>3</v>
      </c>
      <c r="C296">
        <v>3</v>
      </c>
      <c r="D296">
        <v>2409</v>
      </c>
      <c r="E296" t="s">
        <v>78</v>
      </c>
      <c r="F296">
        <v>242.1</v>
      </c>
    </row>
    <row r="297" spans="1:6" hidden="1" x14ac:dyDescent="0.25">
      <c r="A297">
        <v>912</v>
      </c>
      <c r="B297">
        <v>4</v>
      </c>
      <c r="C297">
        <v>3</v>
      </c>
      <c r="D297">
        <v>1344</v>
      </c>
      <c r="E297" t="s">
        <v>74</v>
      </c>
      <c r="F297">
        <v>1344</v>
      </c>
    </row>
    <row r="298" spans="1:6" hidden="1" x14ac:dyDescent="0.25">
      <c r="A298">
        <v>912</v>
      </c>
      <c r="B298">
        <v>4</v>
      </c>
      <c r="C298">
        <v>3</v>
      </c>
      <c r="D298">
        <v>1344</v>
      </c>
      <c r="E298" t="s">
        <v>75</v>
      </c>
      <c r="F298">
        <v>15.38</v>
      </c>
    </row>
    <row r="299" spans="1:6" hidden="1" x14ac:dyDescent="0.25">
      <c r="A299">
        <v>912</v>
      </c>
      <c r="B299">
        <v>4</v>
      </c>
      <c r="C299">
        <v>3</v>
      </c>
      <c r="D299">
        <v>1344</v>
      </c>
      <c r="E299" t="s">
        <v>76</v>
      </c>
      <c r="F299">
        <v>4000</v>
      </c>
    </row>
    <row r="300" spans="1:6" hidden="1" x14ac:dyDescent="0.25">
      <c r="A300">
        <v>912</v>
      </c>
      <c r="B300">
        <v>4</v>
      </c>
      <c r="C300">
        <v>3</v>
      </c>
      <c r="D300">
        <v>1344</v>
      </c>
      <c r="E300" t="s">
        <v>77</v>
      </c>
      <c r="F300">
        <v>295.04000000000002</v>
      </c>
    </row>
    <row r="301" spans="1:6" hidden="1" x14ac:dyDescent="0.25">
      <c r="A301">
        <v>912</v>
      </c>
      <c r="B301">
        <v>4</v>
      </c>
      <c r="C301">
        <v>3</v>
      </c>
      <c r="D301">
        <v>1344</v>
      </c>
      <c r="E301" t="s">
        <v>78</v>
      </c>
      <c r="F301">
        <v>261.52</v>
      </c>
    </row>
    <row r="302" spans="1:6" hidden="1" x14ac:dyDescent="0.25"/>
    <row r="303" spans="1:6" hidden="1" x14ac:dyDescent="0.25"/>
    <row r="305" spans="11:17" x14ac:dyDescent="0.25">
      <c r="K305" s="16" t="s">
        <v>96</v>
      </c>
    </row>
    <row r="307" spans="11:17" x14ac:dyDescent="0.25">
      <c r="K307" t="s">
        <v>89</v>
      </c>
    </row>
    <row r="308" spans="11:17" ht="15.75" thickBot="1" x14ac:dyDescent="0.3"/>
    <row r="309" spans="11:17" ht="15.75" thickBot="1" x14ac:dyDescent="0.3">
      <c r="K309" s="41" t="s">
        <v>80</v>
      </c>
      <c r="L309" s="40" t="s">
        <v>81</v>
      </c>
      <c r="M309" s="42"/>
      <c r="N309" s="42"/>
      <c r="O309" s="42"/>
      <c r="P309" s="42"/>
      <c r="Q309" s="43"/>
    </row>
    <row r="310" spans="11:17" ht="15.75" thickBot="1" x14ac:dyDescent="0.3">
      <c r="K310" s="44"/>
      <c r="L310" s="45" t="s">
        <v>82</v>
      </c>
      <c r="M310" s="46" t="s">
        <v>83</v>
      </c>
      <c r="N310" s="47" t="s">
        <v>84</v>
      </c>
      <c r="O310" s="48" t="s">
        <v>85</v>
      </c>
      <c r="P310" s="48" t="s">
        <v>162</v>
      </c>
      <c r="Q310" s="49" t="s">
        <v>86</v>
      </c>
    </row>
    <row r="311" spans="11:17" x14ac:dyDescent="0.25">
      <c r="K311" s="50" t="s">
        <v>2</v>
      </c>
      <c r="L311" s="51">
        <v>2709.89</v>
      </c>
      <c r="M311" s="52">
        <v>2565.15</v>
      </c>
      <c r="N311" s="52">
        <v>2255.92</v>
      </c>
      <c r="O311" s="52">
        <v>1982.69</v>
      </c>
      <c r="P311" s="52">
        <v>1195.8699999999999</v>
      </c>
      <c r="Q311" s="53">
        <v>2230</v>
      </c>
    </row>
    <row r="312" spans="11:17" x14ac:dyDescent="0.25">
      <c r="K312" s="54" t="s">
        <v>5</v>
      </c>
      <c r="L312" s="55">
        <v>2604.8200000000002</v>
      </c>
      <c r="M312" s="56">
        <v>2330.3000000000002</v>
      </c>
      <c r="N312" s="56">
        <v>2002.18</v>
      </c>
      <c r="O312" s="56">
        <v>1492.26</v>
      </c>
      <c r="P312" s="56">
        <v>1058.8</v>
      </c>
      <c r="Q312" s="57">
        <v>1776</v>
      </c>
    </row>
    <row r="313" spans="11:17" x14ac:dyDescent="0.25">
      <c r="K313" s="54" t="s">
        <v>87</v>
      </c>
      <c r="L313" s="55">
        <v>875.17</v>
      </c>
      <c r="M313" s="56">
        <v>787.48</v>
      </c>
      <c r="N313" s="56">
        <v>690.75</v>
      </c>
      <c r="O313" s="56">
        <v>670.12</v>
      </c>
      <c r="P313" s="56">
        <v>526.95000000000005</v>
      </c>
      <c r="Q313" s="57">
        <v>750</v>
      </c>
    </row>
    <row r="314" spans="11:17" x14ac:dyDescent="0.25">
      <c r="K314" s="54" t="s">
        <v>88</v>
      </c>
      <c r="L314" s="58">
        <v>483</v>
      </c>
      <c r="M314" s="56">
        <v>467.21</v>
      </c>
      <c r="N314" s="56">
        <v>432.6</v>
      </c>
      <c r="O314" s="56">
        <v>425.06</v>
      </c>
      <c r="P314" s="56">
        <v>435.19</v>
      </c>
      <c r="Q314" s="57">
        <v>436</v>
      </c>
    </row>
    <row r="315" spans="11:17" x14ac:dyDescent="0.25">
      <c r="K315" s="54" t="s">
        <v>3</v>
      </c>
      <c r="L315" s="55">
        <v>1490.22</v>
      </c>
      <c r="M315" s="56">
        <v>1502.31</v>
      </c>
      <c r="N315" s="56">
        <v>1544.86</v>
      </c>
      <c r="O315" s="56">
        <v>1637.09</v>
      </c>
      <c r="P315" s="56">
        <v>1744.68</v>
      </c>
      <c r="Q315" s="57">
        <v>1569</v>
      </c>
    </row>
    <row r="316" spans="11:17" ht="15.75" thickBot="1" x14ac:dyDescent="0.3">
      <c r="K316" s="59" t="s">
        <v>13</v>
      </c>
      <c r="L316" s="60">
        <v>348.83</v>
      </c>
      <c r="M316" s="61">
        <v>293.33999999999997</v>
      </c>
      <c r="N316" s="61">
        <v>292.82</v>
      </c>
      <c r="O316" s="61">
        <v>284.36</v>
      </c>
      <c r="P316" s="61">
        <v>204.93</v>
      </c>
      <c r="Q316" s="62">
        <v>233</v>
      </c>
    </row>
  </sheetData>
  <autoFilter ref="A1:F303">
    <filterColumn colId="0">
      <filters>
        <filter val="901"/>
        <filter val="902"/>
        <filter val="903"/>
        <filter val="906"/>
        <filter val="909"/>
        <filter val="910"/>
      </filters>
    </filterColumn>
    <filterColumn colId="1">
      <filters>
        <filter val="0"/>
      </filters>
    </filterColumn>
    <filterColumn colId="4">
      <filters>
        <filter val="MEAN"/>
      </filters>
    </filterColumn>
  </autoFilter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3"/>
  <sheetViews>
    <sheetView workbookViewId="0">
      <selection activeCell="F36" sqref="F36"/>
    </sheetView>
  </sheetViews>
  <sheetFormatPr defaultRowHeight="15" x14ac:dyDescent="0.25"/>
  <cols>
    <col min="1" max="1" width="19.42578125" bestFit="1" customWidth="1"/>
    <col min="2" max="2" width="20" customWidth="1"/>
    <col min="7" max="7" width="11.42578125" bestFit="1" customWidth="1"/>
    <col min="9" max="9" width="12" bestFit="1" customWidth="1"/>
  </cols>
  <sheetData>
    <row r="2" spans="1:10" x14ac:dyDescent="0.25">
      <c r="A2" s="63"/>
    </row>
    <row r="3" spans="1:10" x14ac:dyDescent="0.25">
      <c r="A3" s="65"/>
    </row>
    <row r="4" spans="1:10" ht="15.75" thickBot="1" x14ac:dyDescent="0.3">
      <c r="A4" s="65"/>
    </row>
    <row r="5" spans="1:10" ht="24.75" thickBot="1" x14ac:dyDescent="0.3">
      <c r="A5" s="181" t="s">
        <v>97</v>
      </c>
      <c r="B5" s="184" t="s">
        <v>98</v>
      </c>
      <c r="C5" s="184"/>
      <c r="D5" s="72"/>
      <c r="E5" s="184" t="s">
        <v>99</v>
      </c>
      <c r="F5" s="184"/>
      <c r="G5" s="184"/>
      <c r="H5" s="73"/>
      <c r="I5" s="73" t="s">
        <v>100</v>
      </c>
      <c r="J5" s="74"/>
    </row>
    <row r="6" spans="1:10" x14ac:dyDescent="0.25">
      <c r="A6" s="182"/>
      <c r="B6" s="75">
        <v>2010</v>
      </c>
      <c r="C6" s="75">
        <v>2012</v>
      </c>
      <c r="D6" s="185"/>
      <c r="E6" s="75">
        <v>2010</v>
      </c>
      <c r="F6" s="187">
        <v>2012</v>
      </c>
      <c r="G6" s="187"/>
      <c r="H6" s="179"/>
      <c r="I6" s="76" t="s">
        <v>103</v>
      </c>
      <c r="J6" s="74"/>
    </row>
    <row r="7" spans="1:10" ht="15.75" thickBot="1" x14ac:dyDescent="0.3">
      <c r="A7" s="183"/>
      <c r="B7" s="77" t="s">
        <v>101</v>
      </c>
      <c r="C7" s="77" t="s">
        <v>102</v>
      </c>
      <c r="D7" s="186"/>
      <c r="E7" s="78" t="s">
        <v>101</v>
      </c>
      <c r="F7" s="188" t="s">
        <v>102</v>
      </c>
      <c r="G7" s="188"/>
      <c r="H7" s="180"/>
      <c r="I7" s="79"/>
      <c r="J7" s="74"/>
    </row>
    <row r="8" spans="1:10" x14ac:dyDescent="0.25">
      <c r="A8" s="80"/>
      <c r="B8" s="80"/>
      <c r="C8" s="81"/>
      <c r="D8" s="80"/>
      <c r="E8" s="80"/>
      <c r="F8" s="82"/>
      <c r="G8" s="83"/>
      <c r="H8" s="84"/>
      <c r="I8" s="84"/>
      <c r="J8" s="74"/>
    </row>
    <row r="9" spans="1:10" x14ac:dyDescent="0.25">
      <c r="A9" s="81" t="s">
        <v>2</v>
      </c>
      <c r="B9" s="85">
        <v>54731</v>
      </c>
      <c r="C9" s="85">
        <v>52251</v>
      </c>
      <c r="D9" s="80"/>
      <c r="E9" s="86">
        <f>B9/$B$23*100</f>
        <v>2.7950632516414888</v>
      </c>
      <c r="F9" s="87">
        <f>C9/$C$23*100</f>
        <v>2.7237185735806961</v>
      </c>
      <c r="G9" s="100">
        <f>C9/$C$21*100</f>
        <v>3.5301056511687294</v>
      </c>
      <c r="H9" s="84"/>
      <c r="I9" s="100">
        <f>(C9-B9)/B9*100</f>
        <v>-4.5312528548720099</v>
      </c>
      <c r="J9" s="74"/>
    </row>
    <row r="10" spans="1:10" x14ac:dyDescent="0.25">
      <c r="A10" s="81" t="s">
        <v>5</v>
      </c>
      <c r="B10" s="88">
        <v>32541</v>
      </c>
      <c r="C10" s="85">
        <v>30183</v>
      </c>
      <c r="D10" s="80"/>
      <c r="E10" s="86">
        <f t="shared" ref="E10:F23" si="0">B10/$B$23*100</f>
        <v>1.6618397849786353</v>
      </c>
      <c r="F10" s="87">
        <f t="shared" ref="F10:F22" si="1">C10/$C$23*100</f>
        <v>1.5733669730031226</v>
      </c>
      <c r="G10" s="100">
        <f t="shared" ref="G10:G21" si="2">C10/$C$21*100</f>
        <v>2.0391797069764359</v>
      </c>
      <c r="H10" s="84"/>
      <c r="I10" s="100">
        <f t="shared" ref="I10:I22" si="3">(C10-B10)/B10*100</f>
        <v>-7.2462432008850373</v>
      </c>
      <c r="J10" s="74"/>
    </row>
    <row r="11" spans="1:10" x14ac:dyDescent="0.25">
      <c r="A11" s="81" t="s">
        <v>1</v>
      </c>
      <c r="B11" s="88">
        <v>65955</v>
      </c>
      <c r="C11" s="85">
        <v>62104</v>
      </c>
      <c r="D11" s="80"/>
      <c r="E11" s="86">
        <f t="shared" si="0"/>
        <v>3.3682628996732085</v>
      </c>
      <c r="F11" s="87">
        <f t="shared" si="1"/>
        <v>3.2373316930519138</v>
      </c>
      <c r="G11" s="100">
        <f t="shared" si="2"/>
        <v>4.1957796283359698</v>
      </c>
      <c r="H11" s="84"/>
      <c r="I11" s="100">
        <f t="shared" si="3"/>
        <v>-5.8388295049655063</v>
      </c>
      <c r="J11" s="74"/>
    </row>
    <row r="12" spans="1:10" x14ac:dyDescent="0.25">
      <c r="A12" s="81" t="s">
        <v>8</v>
      </c>
      <c r="B12" s="88">
        <v>16825</v>
      </c>
      <c r="C12" s="85">
        <v>16591</v>
      </c>
      <c r="D12" s="80"/>
      <c r="E12" s="86">
        <f t="shared" si="0"/>
        <v>0.85923771187933795</v>
      </c>
      <c r="F12" s="87">
        <f t="shared" si="1"/>
        <v>0.86484880393250507</v>
      </c>
      <c r="G12" s="100">
        <f t="shared" si="2"/>
        <v>1.1208968796490095</v>
      </c>
      <c r="H12" s="84"/>
      <c r="I12" s="100">
        <f t="shared" si="3"/>
        <v>-1.3907875185735512</v>
      </c>
      <c r="J12" s="74"/>
    </row>
    <row r="13" spans="1:10" x14ac:dyDescent="0.25">
      <c r="A13" s="81" t="s">
        <v>0</v>
      </c>
      <c r="B13" s="88">
        <v>79551</v>
      </c>
      <c r="C13" s="85">
        <v>77519</v>
      </c>
      <c r="D13" s="80"/>
      <c r="E13" s="86">
        <f t="shared" si="0"/>
        <v>4.0625984676203997</v>
      </c>
      <c r="F13" s="87">
        <f t="shared" si="1"/>
        <v>4.0408784541042655</v>
      </c>
      <c r="G13" s="100">
        <f t="shared" si="2"/>
        <v>5.2372253157441726</v>
      </c>
      <c r="H13" s="84"/>
      <c r="I13" s="100">
        <f t="shared" si="3"/>
        <v>-2.554336211989793</v>
      </c>
      <c r="J13" s="74"/>
    </row>
    <row r="14" spans="1:10" x14ac:dyDescent="0.25">
      <c r="A14" s="81" t="s">
        <v>9</v>
      </c>
      <c r="B14" s="88">
        <v>15424</v>
      </c>
      <c r="C14" s="85">
        <v>15844</v>
      </c>
      <c r="D14" s="80"/>
      <c r="E14" s="86">
        <f t="shared" si="0"/>
        <v>0.78768989408778067</v>
      </c>
      <c r="F14" s="87">
        <f t="shared" si="1"/>
        <v>0.82590949608261177</v>
      </c>
      <c r="G14" s="100">
        <f t="shared" si="2"/>
        <v>1.0704291580470682</v>
      </c>
      <c r="H14" s="84"/>
      <c r="I14" s="100">
        <f t="shared" si="3"/>
        <v>2.7230290456431536</v>
      </c>
      <c r="J14" s="74"/>
    </row>
    <row r="15" spans="1:10" x14ac:dyDescent="0.25">
      <c r="A15" s="81" t="s">
        <v>4</v>
      </c>
      <c r="B15" s="85">
        <v>29397</v>
      </c>
      <c r="C15" s="85">
        <v>31133</v>
      </c>
      <c r="D15" s="80"/>
      <c r="E15" s="86">
        <f t="shared" si="0"/>
        <v>1.5012785150738128</v>
      </c>
      <c r="F15" s="87">
        <f t="shared" si="1"/>
        <v>1.6228881811120901</v>
      </c>
      <c r="G15" s="100">
        <f t="shared" si="2"/>
        <v>2.1033622177151838</v>
      </c>
      <c r="H15" s="84"/>
      <c r="I15" s="100">
        <f t="shared" si="3"/>
        <v>5.9053644929754734</v>
      </c>
      <c r="J15" s="74"/>
    </row>
    <row r="16" spans="1:10" x14ac:dyDescent="0.25">
      <c r="A16" s="81" t="s">
        <v>3</v>
      </c>
      <c r="B16" s="88">
        <v>37305</v>
      </c>
      <c r="C16" s="88">
        <v>35663</v>
      </c>
      <c r="D16" s="80"/>
      <c r="E16" s="86">
        <f t="shared" si="0"/>
        <v>1.9051330069336525</v>
      </c>
      <c r="F16" s="87">
        <f t="shared" si="1"/>
        <v>1.8590261524106404</v>
      </c>
      <c r="G16" s="100">
        <f t="shared" si="2"/>
        <v>2.4094114531325794</v>
      </c>
      <c r="H16" s="84"/>
      <c r="I16" s="100">
        <f t="shared" si="3"/>
        <v>-4.4015547513738102</v>
      </c>
      <c r="J16" s="74"/>
    </row>
    <row r="17" spans="1:10" x14ac:dyDescent="0.25">
      <c r="A17" s="81" t="s">
        <v>104</v>
      </c>
      <c r="B17" s="88">
        <v>25701</v>
      </c>
      <c r="C17" s="88">
        <v>24818</v>
      </c>
      <c r="D17" s="80"/>
      <c r="E17" s="86">
        <f t="shared" si="0"/>
        <v>1.3125270985444795</v>
      </c>
      <c r="F17" s="87">
        <f t="shared" si="1"/>
        <v>1.2937024661561638</v>
      </c>
      <c r="G17" s="100">
        <f t="shared" si="2"/>
        <v>1.6767174226465624</v>
      </c>
      <c r="H17" s="84"/>
      <c r="I17" s="100">
        <f t="shared" si="3"/>
        <v>-3.4356639819462278</v>
      </c>
      <c r="J17" s="74"/>
    </row>
    <row r="18" spans="1:10" x14ac:dyDescent="0.25">
      <c r="A18" s="81" t="s">
        <v>7</v>
      </c>
      <c r="B18" s="88">
        <v>23629</v>
      </c>
      <c r="C18" s="88">
        <v>23342</v>
      </c>
      <c r="D18" s="80"/>
      <c r="E18" s="86">
        <f t="shared" si="0"/>
        <v>1.2067119104901562</v>
      </c>
      <c r="F18" s="87">
        <f t="shared" si="1"/>
        <v>1.2167621470310732</v>
      </c>
      <c r="G18" s="100">
        <f t="shared" si="2"/>
        <v>1.5769980691198349</v>
      </c>
      <c r="H18" s="84"/>
      <c r="I18" s="100">
        <f t="shared" si="3"/>
        <v>-1.2146091667019341</v>
      </c>
      <c r="J18" s="74"/>
    </row>
    <row r="19" spans="1:10" x14ac:dyDescent="0.25">
      <c r="A19" s="89" t="s">
        <v>105</v>
      </c>
      <c r="B19" s="90">
        <f>SUM(B9:B18)</f>
        <v>381059</v>
      </c>
      <c r="C19" s="90">
        <f>SUM(C9:C18)</f>
        <v>369448</v>
      </c>
      <c r="D19" s="80"/>
      <c r="E19" s="97">
        <f t="shared" si="0"/>
        <v>19.460342540922952</v>
      </c>
      <c r="F19" s="98">
        <f t="shared" si="1"/>
        <v>19.258432940465081</v>
      </c>
      <c r="G19" s="100">
        <f t="shared" si="2"/>
        <v>24.960105502535544</v>
      </c>
      <c r="H19" s="99"/>
      <c r="I19" s="100">
        <f t="shared" si="3"/>
        <v>-3.0470347111602138</v>
      </c>
      <c r="J19" s="74"/>
    </row>
    <row r="20" spans="1:10" x14ac:dyDescent="0.25">
      <c r="A20" s="81" t="s">
        <v>13</v>
      </c>
      <c r="B20" s="88">
        <v>1123330</v>
      </c>
      <c r="C20" s="88">
        <v>1110706</v>
      </c>
      <c r="D20" s="80"/>
      <c r="E20" s="86">
        <f t="shared" si="0"/>
        <v>57.36745907194156</v>
      </c>
      <c r="F20" s="87">
        <f t="shared" si="1"/>
        <v>57.898424183030386</v>
      </c>
      <c r="G20" s="100">
        <f t="shared" si="2"/>
        <v>75.039894497464459</v>
      </c>
      <c r="H20" s="84"/>
      <c r="I20" s="100">
        <f t="shared" si="3"/>
        <v>-1.1238015543072828</v>
      </c>
      <c r="J20" s="74"/>
    </row>
    <row r="21" spans="1:10" x14ac:dyDescent="0.25">
      <c r="A21" s="91" t="s">
        <v>106</v>
      </c>
      <c r="B21" s="92">
        <f>B19+B20</f>
        <v>1504389</v>
      </c>
      <c r="C21" s="92">
        <f>C19+C20</f>
        <v>1480154</v>
      </c>
      <c r="D21" s="80"/>
      <c r="E21" s="95">
        <f t="shared" si="0"/>
        <v>76.827801612864505</v>
      </c>
      <c r="F21" s="96">
        <f t="shared" si="1"/>
        <v>77.15685712349547</v>
      </c>
      <c r="G21" s="101">
        <f t="shared" si="2"/>
        <v>100</v>
      </c>
      <c r="H21" s="84"/>
      <c r="I21" s="101">
        <f t="shared" si="3"/>
        <v>-1.6109530181356018</v>
      </c>
      <c r="J21" s="74"/>
    </row>
    <row r="22" spans="1:10" x14ac:dyDescent="0.25">
      <c r="A22" s="81" t="s">
        <v>107</v>
      </c>
      <c r="B22" s="88">
        <v>453742</v>
      </c>
      <c r="C22" s="88">
        <v>438216</v>
      </c>
      <c r="D22" s="80"/>
      <c r="E22" s="86">
        <f t="shared" si="0"/>
        <v>23.172198387135488</v>
      </c>
      <c r="F22" s="87">
        <f t="shared" si="1"/>
        <v>22.843142876504533</v>
      </c>
      <c r="G22" s="100"/>
      <c r="H22" s="84"/>
      <c r="I22" s="100">
        <f t="shared" si="3"/>
        <v>-3.4217683176783282</v>
      </c>
      <c r="J22" s="74"/>
    </row>
    <row r="23" spans="1:10" x14ac:dyDescent="0.25">
      <c r="A23" s="93" t="s">
        <v>108</v>
      </c>
      <c r="B23" s="93">
        <f>B21+B22</f>
        <v>1958131</v>
      </c>
      <c r="C23" s="93">
        <f>C21+C22</f>
        <v>1918370</v>
      </c>
      <c r="D23" s="93"/>
      <c r="E23" s="93">
        <f t="shared" si="0"/>
        <v>100</v>
      </c>
      <c r="F23" s="93">
        <f t="shared" si="0"/>
        <v>97.969441268229758</v>
      </c>
      <c r="G23" s="94"/>
      <c r="H23" s="94"/>
      <c r="I23" s="94">
        <v>-2</v>
      </c>
      <c r="J23" s="74"/>
    </row>
  </sheetData>
  <mergeCells count="7">
    <mergeCell ref="H6:H7"/>
    <mergeCell ref="A5:A7"/>
    <mergeCell ref="B5:C5"/>
    <mergeCell ref="E5:G5"/>
    <mergeCell ref="D6:D7"/>
    <mergeCell ref="F6:G6"/>
    <mergeCell ref="F7:G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14</vt:i4>
      </vt:variant>
      <vt:variant>
        <vt:lpstr>Intervalli denominati</vt:lpstr>
      </vt:variant>
      <vt:variant>
        <vt:i4>1</vt:i4>
      </vt:variant>
    </vt:vector>
  </HeadingPairs>
  <TitlesOfParts>
    <vt:vector size="15" baseType="lpstr">
      <vt:lpstr>Fig.1</vt:lpstr>
      <vt:lpstr>Fig. 2</vt:lpstr>
      <vt:lpstr>Figura 3</vt:lpstr>
      <vt:lpstr>Fig. 4</vt:lpstr>
      <vt:lpstr>Fig 5-8</vt:lpstr>
      <vt:lpstr>Fig. 9</vt:lpstr>
      <vt:lpstr>Fig. 10</vt:lpstr>
      <vt:lpstr>Fig11</vt:lpstr>
      <vt:lpstr>Tav 1</vt:lpstr>
      <vt:lpstr>Tav 2</vt:lpstr>
      <vt:lpstr>Tav3</vt:lpstr>
      <vt:lpstr>Tav 4</vt:lpstr>
      <vt:lpstr>Tav 5-6</vt:lpstr>
      <vt:lpstr>Nota Informativa</vt:lpstr>
      <vt:lpstr>'Fig11'!Area_stampa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 Manzi</dc:creator>
  <cp:lastModifiedBy>Lidia</cp:lastModifiedBy>
  <dcterms:created xsi:type="dcterms:W3CDTF">2014-05-26T12:19:59Z</dcterms:created>
  <dcterms:modified xsi:type="dcterms:W3CDTF">2014-06-01T11:56:59Z</dcterms:modified>
</cp:coreProperties>
</file>